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3.- Trimestral 2025 IMJU\EXCEL\"/>
    </mc:Choice>
  </mc:AlternateContent>
  <xr:revisionPtr revIDLastSave="0" documentId="13_ncr:1_{536808B1-7A6B-47D3-ACAC-BBF6D2FB68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7" l="1"/>
  <c r="C21" i="6"/>
  <c r="C8" i="7" l="1"/>
  <c r="C123" i="3" l="1"/>
  <c r="C113" i="3"/>
  <c r="C95" i="3" s="1"/>
  <c r="C94" i="3" s="1"/>
  <c r="C103" i="3"/>
  <c r="C96" i="3"/>
  <c r="C133" i="3"/>
  <c r="C63" i="5" l="1"/>
  <c r="C62" i="5" s="1"/>
  <c r="C49" i="5" s="1"/>
  <c r="C138" i="5" s="1"/>
  <c r="C29" i="5"/>
  <c r="C44" i="5" l="1"/>
  <c r="C31" i="7"/>
  <c r="C16" i="6"/>
  <c r="C8" i="6"/>
  <c r="D16" i="5"/>
  <c r="C16" i="5"/>
  <c r="D44" i="5"/>
  <c r="D49" i="5"/>
  <c r="D63" i="5" l="1"/>
  <c r="D62" i="5" s="1"/>
  <c r="D138" i="5" s="1"/>
  <c r="D29" i="5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C182" i="3"/>
  <c r="D185" i="3" s="1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6" i="3"/>
  <c r="D132" i="3"/>
  <c r="D131" i="3"/>
  <c r="D130" i="3"/>
  <c r="D129" i="3"/>
  <c r="D128" i="3"/>
  <c r="D127" i="3"/>
  <c r="D126" i="3"/>
  <c r="D125" i="3"/>
  <c r="D124" i="3"/>
  <c r="D121" i="3"/>
  <c r="D106" i="3"/>
  <c r="D99" i="3"/>
  <c r="D134" i="3" l="1"/>
  <c r="C181" i="3"/>
  <c r="D188" i="3"/>
  <c r="D182" i="3"/>
  <c r="D183" i="3"/>
  <c r="D186" i="3"/>
  <c r="D190" i="3"/>
  <c r="D187" i="3"/>
  <c r="D137" i="3"/>
  <c r="D133" i="3"/>
  <c r="D118" i="3"/>
  <c r="D119" i="3"/>
  <c r="D115" i="3"/>
  <c r="D116" i="3"/>
  <c r="D122" i="3"/>
  <c r="D114" i="3"/>
  <c r="D103" i="3"/>
  <c r="D107" i="3"/>
  <c r="D108" i="3"/>
  <c r="D111" i="3"/>
  <c r="D104" i="3"/>
  <c r="D109" i="3"/>
  <c r="D112" i="3"/>
  <c r="D96" i="3"/>
  <c r="D97" i="3"/>
  <c r="D100" i="3"/>
  <c r="D101" i="3"/>
  <c r="D102" i="3"/>
  <c r="D110" i="3"/>
  <c r="D117" i="3"/>
  <c r="D189" i="3"/>
  <c r="D105" i="3"/>
  <c r="D120" i="3"/>
  <c r="D135" i="3"/>
  <c r="D184" i="3"/>
  <c r="D98" i="3"/>
  <c r="D113" i="3"/>
  <c r="C70" i="3"/>
  <c r="C83" i="3" l="1"/>
  <c r="D90" i="3" s="1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C64" i="3"/>
  <c r="D67" i="3" s="1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C36" i="3"/>
  <c r="D36" i="3" s="1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68" i="3" l="1"/>
  <c r="D37" i="3"/>
  <c r="D65" i="3"/>
  <c r="D66" i="3"/>
  <c r="D89" i="3"/>
  <c r="D83" i="3"/>
  <c r="D88" i="3"/>
  <c r="C69" i="3"/>
  <c r="D38" i="3"/>
  <c r="D84" i="3"/>
  <c r="D85" i="3"/>
  <c r="D86" i="3"/>
  <c r="C10" i="3"/>
  <c r="C57" i="3"/>
  <c r="D64" i="3"/>
  <c r="D87" i="3"/>
  <c r="C9" i="3" l="1"/>
  <c r="A1" i="2"/>
  <c r="A3" i="8" l="1"/>
  <c r="A3" i="3"/>
  <c r="A3" i="2"/>
  <c r="E1" i="3"/>
  <c r="H3" i="8"/>
  <c r="H2" i="8"/>
  <c r="H1" i="8"/>
  <c r="A1" i="8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<sst xmlns="http://schemas.openxmlformats.org/spreadsheetml/2006/main" count="832" uniqueCount="589">
  <si>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</si>
  <si>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</si>
  <si>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</si>
  <si>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</si>
  <si>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</si>
  <si>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</si>
  <si>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</si>
  <si>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</si>
  <si>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</si>
  <si>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</si>
  <si>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</si>
  <si>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</si>
  <si>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</si>
  <si>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</si>
  <si>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</si>
  <si>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</si>
  <si>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</si>
  <si>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</si>
  <si>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</si>
  <si>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</si>
  <si>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</si>
  <si>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</si>
  <si>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</si>
  <si>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</si>
  <si>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</si>
  <si>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</si>
  <si>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</si>
  <si>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</si>
  <si>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</si>
  <si>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</si>
  <si>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</si>
  <si>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</si>
  <si>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</si>
  <si>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</si>
  <si>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</si>
  <si>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</si>
  <si>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</si>
  <si>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</si>
  <si>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</si>
  <si>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</si>
  <si>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</si>
  <si>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</si>
  <si>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</si>
  <si>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</si>
  <si>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</si>
  <si>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</si>
  <si>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</si>
  <si>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</si>
  <si>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</si>
  <si>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</si>
  <si>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</si>
  <si>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</si>
  <si>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</si>
  <si>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</si>
  <si>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</si>
  <si>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</si>
  <si>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</si>
  <si>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</si>
  <si>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</si>
  <si>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</si>
  <si>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</si>
  <si>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</si>
  <si>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</si>
  <si>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</si>
  <si>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</si>
  <si>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</si>
  <si>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</si>
  <si>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</si>
  <si>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</si>
  <si>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</si>
  <si>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</si>
  <si>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</si>
  <si>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</si>
  <si>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</si>
  <si>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</si>
  <si>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</si>
  <si>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</si>
  <si>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</si>
  <si>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</si>
  <si>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</si>
  <si>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</si>
  <si>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</si>
  <si>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</si>
  <si>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</si>
  <si>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</si>
  <si>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</si>
  <si>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</si>
  <si>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</si>
  <si>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</si>
  <si>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</si>
  <si>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</si>
  <si>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</si>
  <si>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</si>
  <si>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</si>
  <si>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</si>
  <si>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</si>
  <si>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</si>
  <si>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</si>
  <si>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</si>
  <si>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</si>
  <si>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</si>
  <si>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</si>
  <si>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</si>
  <si>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</si>
  <si>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</si>
  <si>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</si>
  <si>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</si>
  <si>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</si>
  <si>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</si>
  <si>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</si>
  <si>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</si>
  <si>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</si>
  <si>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</si>
  <si>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</si>
  <si>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</si>
  <si>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</si>
  <si>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</si>
  <si>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</si>
  <si>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</si>
  <si>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</si>
  <si>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</si>
  <si>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</si>
  <si>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</si>
  <si>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</si>
  <si>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</si>
  <si>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</si>
  <si>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</si>
  <si>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</si>
  <si>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</si>
  <si>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</si>
  <si>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</si>
  <si>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</si>
  <si>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</si>
  <si>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</si>
  <si>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</si>
  <si>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</si>
  <si>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</si>
  <si>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</si>
  <si>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</si>
  <si>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</si>
  <si>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</si>
  <si>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</si>
  <si>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</si>
  <si>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</si>
  <si>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</si>
  <si>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</si>
  <si>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</si>
  <si>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</si>
  <si>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</si>
  <si>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</si>
  <si>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</si>
  <si>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</si>
  <si>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</si>
  <si>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</si>
  <si>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</si>
  <si>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</si>
  <si>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</si>
  <si>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</si>
  <si>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</si>
  <si>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</si>
  <si>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</si>
  <si>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</si>
  <si>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</si>
  <si>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</si>
  <si>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</si>
  <si>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</si>
  <si>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</si>
  <si>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</si>
  <si>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</si>
  <si>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</si>
  <si>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</si>
  <si>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</si>
  <si>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</si>
  <si>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</si>
  <si>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</si>
  <si>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</si>
  <si>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</si>
  <si>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</si>
  <si>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</si>
  <si>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</si>
  <si>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</si>
  <si>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</si>
  <si>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</si>
  <si>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</si>
  <si>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</si>
  <si>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</si>
  <si>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</si>
  <si>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</si>
  <si>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</si>
  <si>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</si>
  <si>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</si>
  <si>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</si>
  <si>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</si>
  <si>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</si>
  <si>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</si>
  <si>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</si>
  <si>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</si>
  <si>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</si>
  <si>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</si>
  <si>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</si>
  <si>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</si>
  <si>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</si>
  <si>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</si>
  <si>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</si>
  <si>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</si>
  <si>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</si>
  <si>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</si>
  <si>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</si>
  <si>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</si>
  <si>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</si>
  <si>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</si>
  <si>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</si>
  <si>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</si>
  <si>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</si>
  <si>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</si>
  <si>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</si>
  <si>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</si>
  <si>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</si>
  <si>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</si>
  <si>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</si>
  <si>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</si>
  <si>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</si>
  <si>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</si>
  <si>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</si>
  <si>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</si>
  <si>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</si>
  <si>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</si>
  <si>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</si>
  <si>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</si>
  <si>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</si>
  <si>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</si>
  <si>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</si>
  <si>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</si>
  <si>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</si>
  <si>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</si>
  <si>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</si>
  <si>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</si>
  <si>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</si>
  <si>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</si>
  <si>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</si>
  <si>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</si>
  <si>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</si>
  <si>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</si>
  <si>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</si>
  <si>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</si>
  <si>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</si>
  <si>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</si>
  <si>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</si>
  <si>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</si>
  <si>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</si>
  <si>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</si>
  <si>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</si>
  <si>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</si>
  <si>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</si>
  <si>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</si>
  <si>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</si>
  <si>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</si>
  <si>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</si>
  <si>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</si>
  <si>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</si>
  <si>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</si>
  <si>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</si>
  <si>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</si>
  <si>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</si>
  <si>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</si>
  <si>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</si>
  <si>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</si>
  <si>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</si>
  <si>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</si>
  <si>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</si>
  <si>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</si>
  <si>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</si>
  <si>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</si>
  <si>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</si>
  <si>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</si>
  <si>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</si>
  <si>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</si>
  <si>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</si>
  <si>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</si>
  <si>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</si>
  <si>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</si>
  <si>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</si>
  <si>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</si>
  <si>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</si>
  <si>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</si>
  <si>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</si>
  <si>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</si>
  <si>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</si>
  <si>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</si>
  <si>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</si>
  <si>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</si>
  <si>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</si>
  <si>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</si>
  <si>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</si>
  <si>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</si>
  <si>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</si>
  <si>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</si>
  <si>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</si>
  <si>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</si>
  <si>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</si>
  <si>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</si>
  <si>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</si>
  <si>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</si>
  <si>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</si>
  <si>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</si>
  <si>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</si>
  <si>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</si>
  <si>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</si>
  <si>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</si>
  <si>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</si>
  <si>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</si>
  <si>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</si>
  <si>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</si>
  <si>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</si>
  <si>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</si>
  <si>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</si>
  <si>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</si>
  <si>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</si>
  <si>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</si>
  <si>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</si>
  <si>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</si>
  <si>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</si>
  <si>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</si>
  <si>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</si>
  <si>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</si>
  <si>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</si>
  <si>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</si>
  <si>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</si>
  <si>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</si>
  <si>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</si>
  <si>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</si>
  <si>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</si>
  <si>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</si>
  <si>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</si>
  <si>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</si>
  <si>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</si>
  <si>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</si>
  <si>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</si>
  <si>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</si>
  <si>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</si>
  <si>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</si>
  <si>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</si>
  <si>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</si>
  <si>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</si>
  <si>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</si>
  <si>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</si>
  <si>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</si>
  <si>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</si>
  <si>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</si>
  <si>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</si>
  <si>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</si>
  <si>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</si>
  <si>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</si>
  <si>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</si>
  <si>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</si>
  <si>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</si>
  <si>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</si>
  <si>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</si>
  <si>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</si>
  <si>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</si>
  <si>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</si>
  <si>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</si>
  <si>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</si>
  <si>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</si>
  <si>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</si>
  <si>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</si>
  <si>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</si>
  <si>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</si>
  <si>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</si>
  <si>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</si>
  <si>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</si>
  <si>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</si>
  <si>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</si>
  <si>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</si>
  <si>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</si>
  <si>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</si>
  <si>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</si>
  <si>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</si>
  <si>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</si>
  <si>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</si>
  <si>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</si>
  <si>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</si>
  <si>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</si>
  <si>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</si>
  <si>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</si>
  <si>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</si>
  <si>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</si>
  <si>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</si>
  <si>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</si>
  <si>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</si>
  <si>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</si>
  <si>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</si>
  <si>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</si>
  <si>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</si>
  <si>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</si>
  <si>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</si>
  <si>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</si>
  <si>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</si>
  <si>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</si>
  <si>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</si>
  <si>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</si>
  <si>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</si>
  <si>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</si>
  <si>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</si>
  <si>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</si>
  <si>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</si>
  <si>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</si>
  <si>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</si>
  <si>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</si>
  <si>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</si>
  <si>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</si>
  <si>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</si>
  <si>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</si>
  <si>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</si>
  <si>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</si>
  <si>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</si>
  <si>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</si>
  <si>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</si>
  <si>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</si>
  <si>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</si>
  <si>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</si>
  <si>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</si>
  <si>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</si>
  <si>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</si>
  <si>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</si>
  <si>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</si>
  <si>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</si>
  <si>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</si>
  <si>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</si>
  <si>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</si>
  <si>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</si>
  <si>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</si>
  <si>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</si>
  <si>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</si>
  <si>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</si>
  <si>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</si>
  <si>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</si>
  <si>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</si>
  <si>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</si>
  <si>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</si>
  <si>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</si>
  <si>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</si>
  <si>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</si>
  <si>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</si>
  <si>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</si>
  <si>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</si>
  <si>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</si>
  <si>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</si>
  <si>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</si>
  <si>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</si>
  <si>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</si>
  <si>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</si>
  <si>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</si>
  <si>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</si>
  <si>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</si>
  <si>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</si>
  <si>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</si>
  <si>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</si>
  <si>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</si>
  <si>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</si>
  <si>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</si>
  <si>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</si>
  <si>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</si>
  <si>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</si>
  <si>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</si>
  <si>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</si>
  <si>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</si>
  <si>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</si>
  <si>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</si>
  <si>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</si>
  <si>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</si>
  <si>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</si>
  <si>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</si>
  <si>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</si>
  <si>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</si>
  <si>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</si>
  <si>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</si>
  <si>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</si>
  <si>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</si>
  <si>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</si>
  <si>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</si>
  <si>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</si>
  <si>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</si>
  <si>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</si>
  <si>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</si>
  <si>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</si>
  <si>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</si>
  <si>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</si>
  <si>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</si>
  <si>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</si>
  <si>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</si>
  <si>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</si>
  <si>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</si>
  <si>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</si>
  <si>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</si>
  <si>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</si>
  <si>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</si>
  <si>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</si>
  <si>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</si>
  <si>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</si>
  <si>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</si>
  <si>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</si>
  <si>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</si>
  <si>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</si>
  <si>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</si>
  <si>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</si>
  <si>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</si>
  <si>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</si>
  <si>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</si>
  <si>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</si>
  <si>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</si>
  <si>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</si>
  <si>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</si>
  <si>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</si>
  <si>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</si>
  <si>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</si>
  <si>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</si>
  <si>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</si>
  <si>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</si>
  <si>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</si>
  <si>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</si>
  <si>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</si>
  <si>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</si>
  <si>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</si>
  <si>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</si>
  <si>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</si>
  <si>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</si>
  <si>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</si>
  <si>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</si>
  <si>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</si>
  <si>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</si>
  <si>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</si>
  <si>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</si>
  <si>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</si>
  <si>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</si>
  <si>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</si>
  <si>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</si>
  <si>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</si>
  <si>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</si>
  <si>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</si>
  <si>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</si>
  <si>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</si>
  <si>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</si>
  <si>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</si>
  <si>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</si>
  <si>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</si>
  <si>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</si>
  <si>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</si>
  <si>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</si>
  <si>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</si>
  <si>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</si>
  <si>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</si>
  <si>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</si>
  <si>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</si>
  <si>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</si>
  <si>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</si>
  <si>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</si>
  <si>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</si>
  <si>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</si>
  <si>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</si>
  <si>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</si>
  <si>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</si>
  <si>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</si>
  <si>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</si>
  <si>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</si>
  <si>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</si>
  <si>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</si>
  <si>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</si>
  <si>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</si>
  <si>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</si>
  <si>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</si>
  <si>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</si>
  <si>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</si>
  <si>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</si>
  <si>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</si>
  <si>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</si>
  <si>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</si>
  <si>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</si>
  <si>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</si>
  <si>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</si>
  <si>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</si>
  <si>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</si>
  <si>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</si>
  <si>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</si>
  <si>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</si>
  <si>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</si>
  <si>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lnstituto Municipal de las Juventudes de León Guanajuato</t>
  </si>
  <si>
    <t>Trimestral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</si>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</sst>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3" fillId="0" borderId="9"/>
  </cellStyleXfs>
  <cellXfs count="131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12" fillId="0" borderId="0" xfId="1" applyFont="1"/>
    <xf numFmtId="43" fontId="7" fillId="0" borderId="0" xfId="1" applyFont="1"/>
    <xf numFmtId="4" fontId="6" fillId="0" borderId="9" xfId="2" applyNumberFormat="1" applyFont="1"/>
    <xf numFmtId="43" fontId="0" fillId="0" borderId="0" xfId="1" applyFont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  <xf numFmtId="164" fontId="0" fillId="0" borderId="0" xfId="0" applyNumberFormat="1"/>
  </cellXfs>
  <cellStyles count="3">
    <cellStyle name="Millares" xfId="1" builtinId="3"/>
    <cellStyle name="Normal" xfId="0" builtinId="0"/>
    <cellStyle name="Normal 2 3" xfId="2" xr:uid="{FBBA6A08-E3E5-4333-9809-3A0FE5CA2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46</xdr:row>
      <xdr:rowOff>167640</xdr:rowOff>
    </xdr:from>
    <xdr:to>
      <xdr:col>1</xdr:col>
      <xdr:colOff>4724400</xdr:colOff>
      <xdr:row>55</xdr:row>
      <xdr:rowOff>6341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EBADE5-C056-42F9-A26C-BBEE6611F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6393180"/>
          <a:ext cx="5288280" cy="155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topLeftCell="A44" workbookViewId="0">
      <selection activeCell="A44" sqref="A44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10" t="s">
        <v>586</v>
      </c>
      <c r="B1" s="111"/>
      <c r="C1" s="66" t="s">
        <v>0</v>
      </c>
      <c r="D1" s="67">
        <v>2025</v>
      </c>
    </row>
    <row r="2" spans="1:4" ht="11.25" customHeight="1" x14ac:dyDescent="0.3">
      <c r="A2" s="112" t="s">
        <v>1</v>
      </c>
      <c r="B2" s="113"/>
      <c r="C2" s="68" t="s">
        <v>2</v>
      </c>
      <c r="D2" s="69" t="s">
        <v>587</v>
      </c>
    </row>
    <row r="3" spans="1:4" ht="11.25" customHeight="1" x14ac:dyDescent="0.3">
      <c r="A3" s="112" t="s">
        <v>588</v>
      </c>
      <c r="B3" s="113"/>
      <c r="C3" s="68" t="s">
        <v>3</v>
      </c>
      <c r="D3" s="70">
        <v>3</v>
      </c>
    </row>
    <row r="4" spans="1:4" ht="11.25" customHeight="1" x14ac:dyDescent="0.3">
      <c r="A4" s="114" t="s">
        <v>4</v>
      </c>
      <c r="B4" s="115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9" t="s">
        <v>54</v>
      </c>
    </row>
    <row r="35" spans="1:2" ht="9.75" customHeight="1" x14ac:dyDescent="0.3">
      <c r="A35" s="8" t="s">
        <v>55</v>
      </c>
      <c r="B35" s="73" t="s">
        <v>56</v>
      </c>
    </row>
    <row r="36" spans="1:2" ht="9.75" customHeight="1" x14ac:dyDescent="0.3">
      <c r="A36" s="8" t="s">
        <v>57</v>
      </c>
      <c r="B36" s="73" t="s">
        <v>58</v>
      </c>
    </row>
    <row r="37" spans="1:2" ht="9.75" customHeight="1" x14ac:dyDescent="0.3">
      <c r="A37" s="5"/>
      <c r="B37" s="9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08" t="s">
        <v>65</v>
      </c>
      <c r="B45" s="109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15"/>
  <sheetViews>
    <sheetView workbookViewId="0">
      <selection sqref="A1:C1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7" ht="11.25" customHeight="1" x14ac:dyDescent="0.3">
      <c r="A1" s="116" t="str">
        <f>'Notas a los Edos Financieros'!A1</f>
        <v>lnstituto Municipal de las Juventudes de León Guanajuato</v>
      </c>
      <c r="B1" s="117"/>
      <c r="C1" s="117"/>
      <c r="D1" s="81" t="s">
        <v>0</v>
      </c>
      <c r="E1" s="75">
        <f>'Notas a los Edos Financieros'!D1</f>
        <v>2025</v>
      </c>
    </row>
    <row r="2" spans="1:7" ht="11.25" customHeight="1" x14ac:dyDescent="0.3">
      <c r="A2" s="116" t="s">
        <v>66</v>
      </c>
      <c r="B2" s="117"/>
      <c r="C2" s="117"/>
      <c r="D2" s="81" t="s">
        <v>2</v>
      </c>
      <c r="E2" s="75" t="str">
        <f>'Notas a los Edos Financieros'!D2</f>
        <v>Trimestral</v>
      </c>
    </row>
    <row r="3" spans="1:7" ht="11.25" customHeight="1" x14ac:dyDescent="0.3">
      <c r="A3" s="116" t="str">
        <f>'Notas a los Edos Financieros'!A3</f>
        <v>Del 01 de Enero al 30 de Septiembre del 2025</v>
      </c>
      <c r="B3" s="117"/>
      <c r="C3" s="117"/>
      <c r="D3" s="81" t="s">
        <v>3</v>
      </c>
      <c r="E3" s="75">
        <f>'Notas a los Edos Financieros'!D3</f>
        <v>3</v>
      </c>
    </row>
    <row r="4" spans="1:7" ht="11.25" customHeight="1" x14ac:dyDescent="0.3">
      <c r="A4" s="116" t="s">
        <v>4</v>
      </c>
      <c r="B4" s="117"/>
      <c r="C4" s="117"/>
      <c r="D4" s="82"/>
      <c r="E4" s="82"/>
    </row>
    <row r="5" spans="1:7" ht="9.75" customHeight="1" x14ac:dyDescent="0.3">
      <c r="A5" s="76" t="s">
        <v>67</v>
      </c>
      <c r="B5" s="77"/>
      <c r="C5" s="77"/>
      <c r="D5" s="83"/>
      <c r="E5" s="77"/>
    </row>
    <row r="6" spans="1:7" ht="9.75" customHeight="1" x14ac:dyDescent="0.3">
      <c r="A6" s="13"/>
      <c r="B6" s="13"/>
      <c r="C6" s="13"/>
      <c r="D6" s="17"/>
      <c r="E6" s="13"/>
    </row>
    <row r="7" spans="1:7" ht="9.75" customHeight="1" x14ac:dyDescent="0.3">
      <c r="A7" s="77" t="s">
        <v>68</v>
      </c>
      <c r="B7" s="77"/>
      <c r="C7" s="77"/>
      <c r="D7" s="83"/>
      <c r="E7" s="77"/>
    </row>
    <row r="8" spans="1:7" ht="9.75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7" ht="9.75" customHeight="1" x14ac:dyDescent="0.3">
      <c r="A9" s="18">
        <v>4000</v>
      </c>
      <c r="B9" s="19" t="s">
        <v>10</v>
      </c>
      <c r="C9" s="20">
        <f>+C10+C57+C69</f>
        <v>49407387.420000002</v>
      </c>
      <c r="D9" s="21"/>
      <c r="E9" s="13"/>
      <c r="G9" s="103"/>
    </row>
    <row r="10" spans="1:7" ht="9.75" customHeight="1" x14ac:dyDescent="0.3">
      <c r="A10" s="18">
        <v>4100</v>
      </c>
      <c r="B10" s="19" t="s">
        <v>74</v>
      </c>
      <c r="C10" s="20">
        <f>+C11+C21+C27+C30+C36+C39+C48</f>
        <v>0</v>
      </c>
      <c r="D10" s="21"/>
      <c r="E10" s="13"/>
      <c r="G10" s="103"/>
    </row>
    <row r="11" spans="1:7" ht="11.25" customHeight="1" x14ac:dyDescent="0.3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7" ht="9.75" customHeight="1" x14ac:dyDescent="0.3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7" ht="9.75" customHeight="1" x14ac:dyDescent="0.3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7" ht="9.75" customHeight="1" x14ac:dyDescent="0.3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7" ht="9.75" customHeight="1" x14ac:dyDescent="0.3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7" ht="9.75" customHeight="1" x14ac:dyDescent="0.3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3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3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3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3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3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3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3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3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3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3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3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3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3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3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3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3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3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3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3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3">
      <c r="A36" s="18">
        <v>4150</v>
      </c>
      <c r="B36" s="19" t="s">
        <v>100</v>
      </c>
      <c r="C36" s="20">
        <f>+C37+C38</f>
        <v>0</v>
      </c>
      <c r="D36" s="21" t="str">
        <f t="shared" ref="D36:D38" si="4">IFERROR(C36/$C$36,"")</f>
        <v/>
      </c>
      <c r="E36" s="13"/>
    </row>
    <row r="37" spans="1:5" ht="9.75" customHeight="1" x14ac:dyDescent="0.3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9.75" customHeight="1" x14ac:dyDescent="0.3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ht="9.75" customHeight="1" x14ac:dyDescent="0.3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3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3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3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3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3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3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3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3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3">
      <c r="A48" s="18">
        <v>4170</v>
      </c>
      <c r="B48" s="19" t="s">
        <v>111</v>
      </c>
      <c r="C48" s="20">
        <v>0</v>
      </c>
      <c r="D48" s="21" t="str">
        <f t="shared" ref="D48:D56" si="6">IFERROR(C48/$C$48,"")</f>
        <v/>
      </c>
      <c r="E48" s="13"/>
    </row>
    <row r="49" spans="1:5" ht="9.75" customHeight="1" x14ac:dyDescent="0.3">
      <c r="A49" s="22">
        <v>4171</v>
      </c>
      <c r="B49" s="1" t="s">
        <v>112</v>
      </c>
      <c r="C49" s="23">
        <v>0</v>
      </c>
      <c r="D49" s="21" t="str">
        <f t="shared" si="6"/>
        <v/>
      </c>
      <c r="E49" s="13"/>
    </row>
    <row r="50" spans="1:5" ht="9.75" customHeight="1" x14ac:dyDescent="0.3">
      <c r="A50" s="22">
        <v>4172</v>
      </c>
      <c r="B50" s="1" t="s">
        <v>113</v>
      </c>
      <c r="C50" s="23">
        <v>0</v>
      </c>
      <c r="D50" s="21" t="str">
        <f t="shared" si="6"/>
        <v/>
      </c>
      <c r="E50" s="13"/>
    </row>
    <row r="51" spans="1:5" ht="9.75" customHeight="1" x14ac:dyDescent="0.3">
      <c r="A51" s="22">
        <v>4173</v>
      </c>
      <c r="B51" s="24" t="s">
        <v>114</v>
      </c>
      <c r="C51" s="23">
        <v>0</v>
      </c>
      <c r="D51" s="21" t="str">
        <f t="shared" si="6"/>
        <v/>
      </c>
      <c r="E51" s="13"/>
    </row>
    <row r="52" spans="1:5" ht="9.75" customHeight="1" x14ac:dyDescent="0.3">
      <c r="A52" s="22">
        <v>4174</v>
      </c>
      <c r="B52" s="24" t="s">
        <v>115</v>
      </c>
      <c r="C52" s="23">
        <v>0</v>
      </c>
      <c r="D52" s="21" t="str">
        <f t="shared" si="6"/>
        <v/>
      </c>
      <c r="E52" s="13"/>
    </row>
    <row r="53" spans="1:5" ht="9.75" customHeight="1" x14ac:dyDescent="0.3">
      <c r="A53" s="22">
        <v>4175</v>
      </c>
      <c r="B53" s="24" t="s">
        <v>116</v>
      </c>
      <c r="C53" s="23">
        <v>0</v>
      </c>
      <c r="D53" s="21" t="str">
        <f t="shared" si="6"/>
        <v/>
      </c>
      <c r="E53" s="13"/>
    </row>
    <row r="54" spans="1:5" ht="9.75" customHeight="1" x14ac:dyDescent="0.3">
      <c r="A54" s="22">
        <v>4176</v>
      </c>
      <c r="B54" s="24" t="s">
        <v>117</v>
      </c>
      <c r="C54" s="23">
        <v>0</v>
      </c>
      <c r="D54" s="21" t="str">
        <f t="shared" si="6"/>
        <v/>
      </c>
      <c r="E54" s="13"/>
    </row>
    <row r="55" spans="1:5" ht="9.75" customHeight="1" x14ac:dyDescent="0.3">
      <c r="A55" s="22">
        <v>4177</v>
      </c>
      <c r="B55" s="24" t="s">
        <v>118</v>
      </c>
      <c r="C55" s="23">
        <v>0</v>
      </c>
      <c r="D55" s="21" t="str">
        <f t="shared" si="6"/>
        <v/>
      </c>
      <c r="E55" s="13"/>
    </row>
    <row r="56" spans="1:5" ht="9.75" customHeight="1" x14ac:dyDescent="0.3">
      <c r="A56" s="22">
        <v>4178</v>
      </c>
      <c r="B56" s="24" t="s">
        <v>119</v>
      </c>
      <c r="C56" s="23">
        <v>0</v>
      </c>
      <c r="D56" s="21" t="str">
        <f t="shared" si="6"/>
        <v/>
      </c>
      <c r="E56" s="13"/>
    </row>
    <row r="57" spans="1:5" ht="9.75" customHeight="1" x14ac:dyDescent="0.3">
      <c r="A57" s="18">
        <v>4200</v>
      </c>
      <c r="B57" s="25" t="s">
        <v>120</v>
      </c>
      <c r="C57" s="20">
        <f>+C58+C64</f>
        <v>49231577.960000001</v>
      </c>
      <c r="D57" s="21"/>
      <c r="E57" s="13"/>
    </row>
    <row r="58" spans="1:5" ht="9.75" customHeight="1" x14ac:dyDescent="0.3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ht="9.75" customHeight="1" x14ac:dyDescent="0.3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3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3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3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3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3">
      <c r="A64" s="18">
        <v>4220</v>
      </c>
      <c r="B64" s="19" t="s">
        <v>127</v>
      </c>
      <c r="C64" s="20">
        <f>+SUM(C65:C68)</f>
        <v>49231577.960000001</v>
      </c>
      <c r="D64" s="21">
        <f t="shared" ref="D64:D68" si="8">IFERROR(C64/$C$64,"")</f>
        <v>1</v>
      </c>
      <c r="E64" s="13"/>
    </row>
    <row r="65" spans="1:7" ht="9.75" customHeight="1" x14ac:dyDescent="0.3">
      <c r="A65" s="22">
        <v>4221</v>
      </c>
      <c r="B65" s="1" t="s">
        <v>128</v>
      </c>
      <c r="C65" s="23">
        <v>49231577.960000001</v>
      </c>
      <c r="D65" s="21">
        <f t="shared" si="8"/>
        <v>1</v>
      </c>
      <c r="E65" s="13"/>
      <c r="G65" s="103"/>
    </row>
    <row r="66" spans="1:7" ht="9.75" customHeight="1" x14ac:dyDescent="0.3">
      <c r="A66" s="22">
        <v>4223</v>
      </c>
      <c r="B66" s="1" t="s">
        <v>129</v>
      </c>
      <c r="C66" s="23">
        <v>0</v>
      </c>
      <c r="D66" s="21">
        <f t="shared" si="8"/>
        <v>0</v>
      </c>
      <c r="E66" s="13"/>
    </row>
    <row r="67" spans="1:7" ht="9.75" customHeight="1" x14ac:dyDescent="0.3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7" ht="9.75" customHeight="1" x14ac:dyDescent="0.3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7" ht="9.75" customHeight="1" x14ac:dyDescent="0.3">
      <c r="A69" s="26">
        <v>4300</v>
      </c>
      <c r="B69" s="19" t="s">
        <v>132</v>
      </c>
      <c r="C69" s="20">
        <f>+C70+C73+C79+C81+C83</f>
        <v>175809.46</v>
      </c>
      <c r="D69" s="21"/>
      <c r="E69" s="1"/>
    </row>
    <row r="70" spans="1:7" ht="9.75" customHeight="1" x14ac:dyDescent="0.3">
      <c r="A70" s="26">
        <v>4310</v>
      </c>
      <c r="B70" s="19" t="s">
        <v>133</v>
      </c>
      <c r="C70" s="20">
        <f>+C71+C72</f>
        <v>175809.46</v>
      </c>
      <c r="D70" s="21">
        <f t="shared" ref="D70:D72" si="9">IFERROR(C70/$C$70,"")</f>
        <v>1</v>
      </c>
      <c r="E70" s="1"/>
    </row>
    <row r="71" spans="1:7" ht="9.75" customHeight="1" x14ac:dyDescent="0.3">
      <c r="A71" s="16">
        <v>4311</v>
      </c>
      <c r="B71" s="1" t="s">
        <v>134</v>
      </c>
      <c r="C71" s="23">
        <v>175809.46</v>
      </c>
      <c r="D71" s="21">
        <f t="shared" si="9"/>
        <v>1</v>
      </c>
      <c r="E71" s="1"/>
      <c r="G71" s="103"/>
    </row>
    <row r="72" spans="1:7" ht="9.75" customHeight="1" x14ac:dyDescent="0.3">
      <c r="A72" s="16">
        <v>4319</v>
      </c>
      <c r="B72" s="1" t="s">
        <v>135</v>
      </c>
      <c r="C72" s="23">
        <v>0</v>
      </c>
      <c r="D72" s="21">
        <f t="shared" si="9"/>
        <v>0</v>
      </c>
      <c r="E72" s="1"/>
    </row>
    <row r="73" spans="1:7" ht="9.75" customHeight="1" x14ac:dyDescent="0.3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7" ht="9.75" customHeight="1" x14ac:dyDescent="0.3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7" ht="9.75" customHeight="1" x14ac:dyDescent="0.3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7" ht="9.75" customHeight="1" x14ac:dyDescent="0.3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7" ht="9.75" customHeight="1" x14ac:dyDescent="0.3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7" ht="9.75" customHeight="1" x14ac:dyDescent="0.3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7" ht="9.75" customHeight="1" x14ac:dyDescent="0.3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7" ht="9.75" customHeight="1" x14ac:dyDescent="0.3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9" ht="9.75" customHeight="1" x14ac:dyDescent="0.3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9" ht="9.75" customHeight="1" x14ac:dyDescent="0.3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9" ht="9.75" customHeight="1" x14ac:dyDescent="0.3">
      <c r="A83" s="26">
        <v>4390</v>
      </c>
      <c r="B83" s="19" t="s">
        <v>144</v>
      </c>
      <c r="C83" s="20">
        <f>+SUM(C84:C90)</f>
        <v>0</v>
      </c>
      <c r="D83" s="21" t="str">
        <f t="shared" ref="D83:D90" si="13">IFERROR(C83/$C$83,"")</f>
        <v/>
      </c>
      <c r="E83" s="1"/>
    </row>
    <row r="84" spans="1:9" ht="9.75" customHeight="1" x14ac:dyDescent="0.3">
      <c r="A84" s="16">
        <v>4392</v>
      </c>
      <c r="B84" s="1" t="s">
        <v>145</v>
      </c>
      <c r="C84" s="23">
        <v>0</v>
      </c>
      <c r="D84" s="21" t="str">
        <f t="shared" si="13"/>
        <v/>
      </c>
      <c r="E84" s="1"/>
    </row>
    <row r="85" spans="1:9" ht="9.75" customHeight="1" x14ac:dyDescent="0.3">
      <c r="A85" s="16">
        <v>4393</v>
      </c>
      <c r="B85" s="1" t="s">
        <v>146</v>
      </c>
      <c r="C85" s="23">
        <v>0</v>
      </c>
      <c r="D85" s="21" t="str">
        <f t="shared" si="13"/>
        <v/>
      </c>
      <c r="E85" s="1"/>
    </row>
    <row r="86" spans="1:9" ht="9.75" customHeight="1" x14ac:dyDescent="0.3">
      <c r="A86" s="16">
        <v>4394</v>
      </c>
      <c r="B86" s="1" t="s">
        <v>147</v>
      </c>
      <c r="C86" s="23">
        <v>0</v>
      </c>
      <c r="D86" s="21" t="str">
        <f t="shared" si="13"/>
        <v/>
      </c>
      <c r="E86" s="1"/>
    </row>
    <row r="87" spans="1:9" ht="9.75" customHeight="1" x14ac:dyDescent="0.3">
      <c r="A87" s="16">
        <v>4395</v>
      </c>
      <c r="B87" s="1" t="s">
        <v>148</v>
      </c>
      <c r="C87" s="23">
        <v>0</v>
      </c>
      <c r="D87" s="21" t="str">
        <f t="shared" si="13"/>
        <v/>
      </c>
      <c r="E87" s="1"/>
    </row>
    <row r="88" spans="1:9" ht="9.75" customHeight="1" x14ac:dyDescent="0.3">
      <c r="A88" s="16">
        <v>4396</v>
      </c>
      <c r="B88" s="1" t="s">
        <v>149</v>
      </c>
      <c r="C88" s="23">
        <v>0</v>
      </c>
      <c r="D88" s="21" t="str">
        <f t="shared" si="13"/>
        <v/>
      </c>
      <c r="E88" s="1"/>
    </row>
    <row r="89" spans="1:9" ht="9.75" customHeight="1" x14ac:dyDescent="0.3">
      <c r="A89" s="16">
        <v>4397</v>
      </c>
      <c r="B89" s="1" t="s">
        <v>150</v>
      </c>
      <c r="C89" s="23">
        <v>0</v>
      </c>
      <c r="D89" s="21" t="str">
        <f t="shared" si="13"/>
        <v/>
      </c>
      <c r="E89" s="1"/>
    </row>
    <row r="90" spans="1:9" ht="9.75" customHeight="1" x14ac:dyDescent="0.3">
      <c r="A90" s="16">
        <v>4399</v>
      </c>
      <c r="B90" s="1" t="s">
        <v>144</v>
      </c>
      <c r="C90" s="23">
        <v>0</v>
      </c>
      <c r="D90" s="21" t="str">
        <f t="shared" si="13"/>
        <v/>
      </c>
      <c r="E90" s="1"/>
    </row>
    <row r="91" spans="1:9" ht="9.75" customHeight="1" x14ac:dyDescent="0.3">
      <c r="A91" s="13"/>
      <c r="B91" s="13"/>
      <c r="C91" s="13"/>
      <c r="D91" s="17"/>
      <c r="E91" s="13"/>
    </row>
    <row r="92" spans="1:9" ht="9.75" customHeight="1" x14ac:dyDescent="0.3">
      <c r="A92" s="77" t="s">
        <v>151</v>
      </c>
      <c r="B92" s="77"/>
      <c r="C92" s="77"/>
      <c r="D92" s="83"/>
      <c r="E92" s="77"/>
    </row>
    <row r="93" spans="1:9" ht="9.75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9" ht="9.75" customHeight="1" x14ac:dyDescent="0.3">
      <c r="A94" s="26">
        <v>5000</v>
      </c>
      <c r="B94" s="19" t="s">
        <v>12</v>
      </c>
      <c r="C94" s="20">
        <f>+C95+C123+C156+C166+C181+C210</f>
        <v>36743532.490000002</v>
      </c>
      <c r="D94" s="21"/>
      <c r="E94" s="1"/>
      <c r="G94" s="107"/>
      <c r="H94" s="107"/>
      <c r="I94" s="107"/>
    </row>
    <row r="95" spans="1:9" ht="9.75" customHeight="1" x14ac:dyDescent="0.3">
      <c r="A95" s="26">
        <v>5100</v>
      </c>
      <c r="B95" s="19" t="s">
        <v>152</v>
      </c>
      <c r="C95" s="20">
        <f>+C96+C103+C113</f>
        <v>34815102.600000001</v>
      </c>
      <c r="D95" s="21"/>
      <c r="E95" s="1"/>
      <c r="G95" s="107"/>
      <c r="H95" s="107"/>
      <c r="I95" s="107"/>
    </row>
    <row r="96" spans="1:9" ht="9.75" customHeight="1" x14ac:dyDescent="0.3">
      <c r="A96" s="26">
        <v>5110</v>
      </c>
      <c r="B96" s="19" t="s">
        <v>153</v>
      </c>
      <c r="C96" s="20">
        <f>+SUM(C97:C102)</f>
        <v>23142331.329999998</v>
      </c>
      <c r="D96" s="21">
        <f>IFERROR(C96/$C$96,"")</f>
        <v>1</v>
      </c>
      <c r="E96" s="1"/>
      <c r="G96" s="107"/>
      <c r="H96" s="107"/>
      <c r="I96" s="107"/>
    </row>
    <row r="97" spans="1:9" ht="9.75" customHeight="1" x14ac:dyDescent="0.3">
      <c r="A97" s="16">
        <v>5111</v>
      </c>
      <c r="B97" s="1" t="s">
        <v>154</v>
      </c>
      <c r="C97" s="23">
        <v>14622667.949999999</v>
      </c>
      <c r="D97" s="21">
        <f>IFERROR(C97/$C$96,"")</f>
        <v>0.63185803286137643</v>
      </c>
      <c r="E97" s="1"/>
      <c r="G97" s="107"/>
      <c r="H97" s="107"/>
      <c r="I97" s="107"/>
    </row>
    <row r="98" spans="1:9" ht="9.75" customHeight="1" x14ac:dyDescent="0.3">
      <c r="A98" s="16">
        <v>5112</v>
      </c>
      <c r="B98" s="1" t="s">
        <v>155</v>
      </c>
      <c r="C98" s="23">
        <v>0</v>
      </c>
      <c r="D98" s="21">
        <f>IFERROR(C98/$C$96,"")</f>
        <v>0</v>
      </c>
      <c r="E98" s="1"/>
      <c r="G98" s="107"/>
      <c r="H98" s="107"/>
      <c r="I98" s="107"/>
    </row>
    <row r="99" spans="1:9" ht="9.75" customHeight="1" x14ac:dyDescent="0.3">
      <c r="A99" s="16">
        <v>5113</v>
      </c>
      <c r="B99" s="1" t="s">
        <v>156</v>
      </c>
      <c r="C99" s="23">
        <v>666685.13</v>
      </c>
      <c r="D99" s="21">
        <f t="shared" ref="D99:D102" si="14">IFERROR(C99/$C$96,"")</f>
        <v>2.8808036687978749E-2</v>
      </c>
      <c r="E99" s="1"/>
      <c r="G99" s="107"/>
      <c r="H99" s="107"/>
      <c r="I99" s="107"/>
    </row>
    <row r="100" spans="1:9" ht="9.75" customHeight="1" x14ac:dyDescent="0.3">
      <c r="A100" s="16">
        <v>5114</v>
      </c>
      <c r="B100" s="1" t="s">
        <v>157</v>
      </c>
      <c r="C100" s="23">
        <v>3926364.01</v>
      </c>
      <c r="D100" s="21">
        <f t="shared" si="14"/>
        <v>0.16966155889878534</v>
      </c>
      <c r="E100" s="1"/>
      <c r="G100" s="107"/>
      <c r="H100" s="107"/>
      <c r="I100" s="107"/>
    </row>
    <row r="101" spans="1:9" ht="11.25" customHeight="1" x14ac:dyDescent="0.3">
      <c r="A101" s="16">
        <v>5115</v>
      </c>
      <c r="B101" s="1" t="s">
        <v>158</v>
      </c>
      <c r="C101" s="23">
        <v>3926614.24</v>
      </c>
      <c r="D101" s="21">
        <f t="shared" si="14"/>
        <v>0.16967237155185957</v>
      </c>
      <c r="E101" s="1"/>
      <c r="G101" s="107"/>
      <c r="H101" s="107"/>
      <c r="I101" s="107"/>
    </row>
    <row r="102" spans="1:9" ht="9.75" customHeight="1" x14ac:dyDescent="0.3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  <c r="G102" s="107"/>
      <c r="H102" s="107"/>
      <c r="I102" s="107"/>
    </row>
    <row r="103" spans="1:9" ht="9.75" customHeight="1" x14ac:dyDescent="0.3">
      <c r="A103" s="26">
        <v>5120</v>
      </c>
      <c r="B103" s="19" t="s">
        <v>160</v>
      </c>
      <c r="C103" s="20">
        <f>+SUM(C104:C112)</f>
        <v>2162864.7400000002</v>
      </c>
      <c r="D103" s="21">
        <f t="shared" ref="D103:D112" si="15">IFERROR(C103/$C$103,"")</f>
        <v>1</v>
      </c>
      <c r="E103" s="1"/>
      <c r="G103" s="107"/>
      <c r="H103" s="107"/>
      <c r="I103" s="107"/>
    </row>
    <row r="104" spans="1:9" ht="9.75" customHeight="1" x14ac:dyDescent="0.3">
      <c r="A104" s="16">
        <v>5121</v>
      </c>
      <c r="B104" s="1" t="s">
        <v>161</v>
      </c>
      <c r="C104" s="23">
        <v>785354.54</v>
      </c>
      <c r="D104" s="21">
        <f t="shared" si="15"/>
        <v>0.36310848546173996</v>
      </c>
      <c r="E104" s="1"/>
      <c r="G104" s="107"/>
      <c r="H104" s="107"/>
      <c r="I104" s="107"/>
    </row>
    <row r="105" spans="1:9" ht="9.75" customHeight="1" x14ac:dyDescent="0.3">
      <c r="A105" s="16">
        <v>5122</v>
      </c>
      <c r="B105" s="1" t="s">
        <v>162</v>
      </c>
      <c r="C105" s="23">
        <v>14400.01</v>
      </c>
      <c r="D105" s="21">
        <f t="shared" si="15"/>
        <v>6.6578412110967228E-3</v>
      </c>
      <c r="E105" s="1"/>
      <c r="G105" s="107"/>
      <c r="H105" s="107"/>
      <c r="I105" s="107"/>
    </row>
    <row r="106" spans="1:9" ht="9.75" customHeight="1" x14ac:dyDescent="0.3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  <c r="G106" s="107"/>
      <c r="H106" s="107"/>
      <c r="I106" s="107"/>
    </row>
    <row r="107" spans="1:9" ht="9.75" customHeight="1" x14ac:dyDescent="0.3">
      <c r="A107" s="16">
        <v>5124</v>
      </c>
      <c r="B107" s="1" t="s">
        <v>164</v>
      </c>
      <c r="C107" s="23">
        <v>734246.57</v>
      </c>
      <c r="D107" s="21">
        <f t="shared" si="15"/>
        <v>0.33947872764341236</v>
      </c>
      <c r="E107" s="1"/>
      <c r="G107" s="107"/>
      <c r="H107" s="107"/>
      <c r="I107" s="107"/>
    </row>
    <row r="108" spans="1:9" ht="9.75" customHeight="1" x14ac:dyDescent="0.3">
      <c r="A108" s="16">
        <v>5125</v>
      </c>
      <c r="B108" s="1" t="s">
        <v>165</v>
      </c>
      <c r="C108" s="23">
        <v>65068.27</v>
      </c>
      <c r="D108" s="21">
        <f t="shared" si="15"/>
        <v>3.0084299215123358E-2</v>
      </c>
      <c r="E108" s="1"/>
      <c r="G108" s="107"/>
      <c r="H108" s="107"/>
      <c r="I108" s="107"/>
    </row>
    <row r="109" spans="1:9" ht="9.75" customHeight="1" x14ac:dyDescent="0.3">
      <c r="A109" s="16">
        <v>5126</v>
      </c>
      <c r="B109" s="1" t="s">
        <v>166</v>
      </c>
      <c r="C109" s="23">
        <v>287397.58</v>
      </c>
      <c r="D109" s="21">
        <f t="shared" si="15"/>
        <v>0.1328782030077387</v>
      </c>
      <c r="E109" s="1"/>
      <c r="G109" s="107"/>
      <c r="H109" s="107"/>
      <c r="I109" s="107"/>
    </row>
    <row r="110" spans="1:9" ht="9.75" customHeight="1" x14ac:dyDescent="0.3">
      <c r="A110" s="16">
        <v>5127</v>
      </c>
      <c r="B110" s="1" t="s">
        <v>167</v>
      </c>
      <c r="C110" s="23">
        <v>138699.84</v>
      </c>
      <c r="D110" s="21">
        <f t="shared" si="15"/>
        <v>6.4127838155981956E-2</v>
      </c>
      <c r="E110" s="1"/>
      <c r="G110" s="107"/>
      <c r="H110" s="107"/>
      <c r="I110" s="107"/>
    </row>
    <row r="111" spans="1:9" ht="9.75" customHeight="1" x14ac:dyDescent="0.3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  <c r="G111" s="107"/>
      <c r="H111" s="107"/>
      <c r="I111" s="107"/>
    </row>
    <row r="112" spans="1:9" ht="9.75" customHeight="1" x14ac:dyDescent="0.3">
      <c r="A112" s="16">
        <v>5129</v>
      </c>
      <c r="B112" s="1" t="s">
        <v>169</v>
      </c>
      <c r="C112" s="23">
        <v>137697.93</v>
      </c>
      <c r="D112" s="21">
        <f t="shared" si="15"/>
        <v>6.3664605304906849E-2</v>
      </c>
      <c r="E112" s="1"/>
      <c r="G112" s="107"/>
      <c r="H112" s="107"/>
      <c r="I112" s="107"/>
    </row>
    <row r="113" spans="1:9" ht="9.75" customHeight="1" x14ac:dyDescent="0.3">
      <c r="A113" s="26">
        <v>5130</v>
      </c>
      <c r="B113" s="19" t="s">
        <v>170</v>
      </c>
      <c r="C113" s="20">
        <f>+SUM(C114:C122)</f>
        <v>9509906.5300000012</v>
      </c>
      <c r="D113" s="21">
        <f t="shared" ref="D113:D122" si="16">IFERROR(C113/$C$113,"")</f>
        <v>1</v>
      </c>
      <c r="E113" s="1"/>
      <c r="F113" s="104"/>
      <c r="G113" s="107"/>
      <c r="H113" s="107"/>
      <c r="I113" s="107"/>
    </row>
    <row r="114" spans="1:9" ht="9.75" customHeight="1" x14ac:dyDescent="0.3">
      <c r="A114" s="16">
        <v>5131</v>
      </c>
      <c r="B114" s="1" t="s">
        <v>171</v>
      </c>
      <c r="C114" s="23">
        <v>274704.19</v>
      </c>
      <c r="D114" s="21">
        <f t="shared" si="16"/>
        <v>2.8886108305419902E-2</v>
      </c>
      <c r="E114" s="1"/>
      <c r="G114" s="107"/>
      <c r="H114" s="107"/>
      <c r="I114" s="107"/>
    </row>
    <row r="115" spans="1:9" ht="9.75" customHeight="1" x14ac:dyDescent="0.3">
      <c r="A115" s="16">
        <v>5132</v>
      </c>
      <c r="B115" s="1" t="s">
        <v>172</v>
      </c>
      <c r="C115" s="23">
        <v>709294.87</v>
      </c>
      <c r="D115" s="21">
        <f t="shared" si="16"/>
        <v>7.4584841371726912E-2</v>
      </c>
      <c r="E115" s="1"/>
      <c r="G115" s="107"/>
      <c r="H115" s="107"/>
      <c r="I115" s="107"/>
    </row>
    <row r="116" spans="1:9" ht="9.75" customHeight="1" x14ac:dyDescent="0.3">
      <c r="A116" s="16">
        <v>5133</v>
      </c>
      <c r="B116" s="1" t="s">
        <v>173</v>
      </c>
      <c r="C116" s="23">
        <v>1665753.07</v>
      </c>
      <c r="D116" s="21">
        <f t="shared" si="16"/>
        <v>0.17515977310031458</v>
      </c>
      <c r="E116" s="1"/>
      <c r="G116" s="107"/>
      <c r="H116" s="107"/>
      <c r="I116" s="107"/>
    </row>
    <row r="117" spans="1:9" ht="9.75" customHeight="1" x14ac:dyDescent="0.3">
      <c r="A117" s="16">
        <v>5134</v>
      </c>
      <c r="B117" s="1" t="s">
        <v>174</v>
      </c>
      <c r="C117" s="23">
        <v>124362.55</v>
      </c>
      <c r="D117" s="21">
        <f t="shared" si="16"/>
        <v>1.3077157972866005E-2</v>
      </c>
      <c r="E117" s="1"/>
      <c r="G117" s="107"/>
      <c r="H117" s="107"/>
      <c r="I117" s="107"/>
    </row>
    <row r="118" spans="1:9" ht="9.75" customHeight="1" x14ac:dyDescent="0.3">
      <c r="A118" s="16">
        <v>5135</v>
      </c>
      <c r="B118" s="1" t="s">
        <v>175</v>
      </c>
      <c r="C118" s="23">
        <v>289376.49</v>
      </c>
      <c r="D118" s="21">
        <f t="shared" si="16"/>
        <v>3.042895207088854E-2</v>
      </c>
      <c r="E118" s="1"/>
      <c r="G118" s="107"/>
      <c r="H118" s="107"/>
      <c r="I118" s="107"/>
    </row>
    <row r="119" spans="1:9" ht="9.75" customHeight="1" x14ac:dyDescent="0.3">
      <c r="A119" s="16">
        <v>5136</v>
      </c>
      <c r="B119" s="1" t="s">
        <v>176</v>
      </c>
      <c r="C119" s="23">
        <v>60224.28</v>
      </c>
      <c r="D119" s="21">
        <f t="shared" si="16"/>
        <v>6.332794103708188E-3</v>
      </c>
      <c r="E119" s="1"/>
      <c r="G119" s="107"/>
      <c r="H119" s="107"/>
      <c r="I119" s="107"/>
    </row>
    <row r="120" spans="1:9" ht="9.75" customHeight="1" x14ac:dyDescent="0.3">
      <c r="A120" s="16">
        <v>5137</v>
      </c>
      <c r="B120" s="1" t="s">
        <v>177</v>
      </c>
      <c r="C120" s="23">
        <v>23748.6</v>
      </c>
      <c r="D120" s="21">
        <f t="shared" si="16"/>
        <v>2.4972485192238788E-3</v>
      </c>
      <c r="E120" s="1"/>
      <c r="G120" s="107"/>
      <c r="H120" s="107"/>
      <c r="I120" s="107"/>
    </row>
    <row r="121" spans="1:9" ht="9.75" customHeight="1" x14ac:dyDescent="0.3">
      <c r="A121" s="16">
        <v>5138</v>
      </c>
      <c r="B121" s="1" t="s">
        <v>178</v>
      </c>
      <c r="C121" s="23">
        <v>5831843.5700000003</v>
      </c>
      <c r="D121" s="21">
        <f t="shared" si="16"/>
        <v>0.61323878963508593</v>
      </c>
      <c r="E121" s="1"/>
      <c r="G121" s="107"/>
      <c r="H121" s="107"/>
      <c r="I121" s="107"/>
    </row>
    <row r="122" spans="1:9" ht="9.75" customHeight="1" x14ac:dyDescent="0.3">
      <c r="A122" s="16">
        <v>5139</v>
      </c>
      <c r="B122" s="1" t="s">
        <v>179</v>
      </c>
      <c r="C122" s="23">
        <v>530598.91</v>
      </c>
      <c r="D122" s="21">
        <f t="shared" si="16"/>
        <v>5.5794334920766034E-2</v>
      </c>
      <c r="E122" s="1"/>
      <c r="G122" s="107"/>
      <c r="H122" s="107"/>
      <c r="I122" s="107"/>
    </row>
    <row r="123" spans="1:9" ht="9.75" customHeight="1" x14ac:dyDescent="0.3">
      <c r="A123" s="26">
        <v>5200</v>
      </c>
      <c r="B123" s="19" t="s">
        <v>180</v>
      </c>
      <c r="C123" s="20">
        <f>+C124+C127+C130+C133+C138+C142+C145+C147+C153</f>
        <v>1531750</v>
      </c>
      <c r="D123" s="21"/>
      <c r="E123" s="1"/>
      <c r="G123" s="107"/>
      <c r="H123" s="107"/>
      <c r="I123" s="107"/>
    </row>
    <row r="124" spans="1:9" ht="9.75" customHeight="1" x14ac:dyDescent="0.3">
      <c r="A124" s="26">
        <v>5210</v>
      </c>
      <c r="B124" s="19" t="s">
        <v>181</v>
      </c>
      <c r="C124" s="20">
        <v>0</v>
      </c>
      <c r="D124" s="21" t="str">
        <f t="shared" ref="D124:D126" si="17">IFERROR(C124/$C$124,"")</f>
        <v/>
      </c>
      <c r="E124" s="1"/>
      <c r="G124" s="107"/>
      <c r="H124" s="107"/>
      <c r="I124" s="107"/>
    </row>
    <row r="125" spans="1:9" ht="9.75" customHeight="1" x14ac:dyDescent="0.3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  <c r="G125" s="107"/>
      <c r="H125" s="107"/>
      <c r="I125" s="107"/>
    </row>
    <row r="126" spans="1:9" ht="9.75" customHeight="1" x14ac:dyDescent="0.3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  <c r="G126" s="107"/>
      <c r="H126" s="107"/>
      <c r="I126" s="107"/>
    </row>
    <row r="127" spans="1:9" ht="9.75" customHeight="1" x14ac:dyDescent="0.3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  <c r="G127" s="107"/>
      <c r="H127" s="107"/>
      <c r="I127" s="107"/>
    </row>
    <row r="128" spans="1:9" ht="9.75" customHeight="1" x14ac:dyDescent="0.3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  <c r="G128" s="107"/>
      <c r="H128" s="107"/>
      <c r="I128" s="107"/>
    </row>
    <row r="129" spans="1:9" ht="9.75" customHeight="1" x14ac:dyDescent="0.3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  <c r="G129" s="107"/>
      <c r="H129" s="107"/>
      <c r="I129" s="107"/>
    </row>
    <row r="130" spans="1:9" ht="9.75" customHeight="1" x14ac:dyDescent="0.3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  <c r="G130" s="107"/>
      <c r="H130" s="107"/>
      <c r="I130" s="107"/>
    </row>
    <row r="131" spans="1:9" ht="9.75" customHeight="1" x14ac:dyDescent="0.3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  <c r="G131" s="107"/>
      <c r="H131" s="107"/>
      <c r="I131" s="107"/>
    </row>
    <row r="132" spans="1:9" ht="9.75" customHeight="1" x14ac:dyDescent="0.3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  <c r="G132" s="107"/>
      <c r="H132" s="107"/>
      <c r="I132" s="107"/>
    </row>
    <row r="133" spans="1:9" ht="9.75" customHeight="1" x14ac:dyDescent="0.3">
      <c r="A133" s="26">
        <v>5240</v>
      </c>
      <c r="B133" s="19" t="s">
        <v>189</v>
      </c>
      <c r="C133" s="20">
        <f>+SUM(C134:C137)</f>
        <v>1531750</v>
      </c>
      <c r="D133" s="21">
        <f t="shared" ref="D133:D137" si="20">IFERROR(C133/$C$133,"")</f>
        <v>1</v>
      </c>
      <c r="E133" s="1"/>
      <c r="G133" s="107"/>
      <c r="H133" s="107"/>
      <c r="I133" s="107"/>
    </row>
    <row r="134" spans="1:9" ht="9.75" customHeight="1" x14ac:dyDescent="0.3">
      <c r="A134" s="16">
        <v>5241</v>
      </c>
      <c r="B134" s="1" t="s">
        <v>190</v>
      </c>
      <c r="C134" s="23">
        <v>0</v>
      </c>
      <c r="D134" s="21">
        <f t="shared" si="20"/>
        <v>0</v>
      </c>
      <c r="E134" s="1"/>
      <c r="G134" s="107"/>
      <c r="H134" s="107"/>
      <c r="I134" s="107"/>
    </row>
    <row r="135" spans="1:9" ht="9.75" customHeight="1" x14ac:dyDescent="0.3">
      <c r="A135" s="16">
        <v>5242</v>
      </c>
      <c r="B135" s="1" t="s">
        <v>191</v>
      </c>
      <c r="C135" s="23">
        <v>1531750</v>
      </c>
      <c r="D135" s="21">
        <f t="shared" si="20"/>
        <v>1</v>
      </c>
      <c r="E135" s="1"/>
      <c r="G135" s="107"/>
      <c r="H135" s="107"/>
      <c r="I135" s="107"/>
    </row>
    <row r="136" spans="1:9" ht="9.75" customHeight="1" x14ac:dyDescent="0.3">
      <c r="A136" s="16">
        <v>5243</v>
      </c>
      <c r="B136" s="1" t="s">
        <v>192</v>
      </c>
      <c r="C136" s="23">
        <v>0</v>
      </c>
      <c r="D136" s="21">
        <f t="shared" si="20"/>
        <v>0</v>
      </c>
      <c r="E136" s="1"/>
      <c r="G136" s="107"/>
      <c r="H136" s="107"/>
      <c r="I136" s="107"/>
    </row>
    <row r="137" spans="1:9" ht="9.75" customHeight="1" x14ac:dyDescent="0.3">
      <c r="A137" s="16">
        <v>5244</v>
      </c>
      <c r="B137" s="1" t="s">
        <v>193</v>
      </c>
      <c r="C137" s="23">
        <v>0</v>
      </c>
      <c r="D137" s="21">
        <f t="shared" si="20"/>
        <v>0</v>
      </c>
      <c r="E137" s="1"/>
      <c r="G137" s="107"/>
      <c r="H137" s="107"/>
      <c r="I137" s="107"/>
    </row>
    <row r="138" spans="1:9" ht="9.75" customHeight="1" x14ac:dyDescent="0.3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  <c r="G138" s="107"/>
      <c r="H138" s="107"/>
      <c r="I138" s="107"/>
    </row>
    <row r="139" spans="1:9" ht="9.75" customHeight="1" x14ac:dyDescent="0.3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  <c r="G139" s="107"/>
      <c r="H139" s="107"/>
      <c r="I139" s="107"/>
    </row>
    <row r="140" spans="1:9" ht="9.75" customHeight="1" x14ac:dyDescent="0.3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  <c r="G140" s="107"/>
      <c r="H140" s="107"/>
      <c r="I140" s="107"/>
    </row>
    <row r="141" spans="1:9" ht="9.75" customHeight="1" x14ac:dyDescent="0.3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  <c r="G141" s="107"/>
      <c r="H141" s="107"/>
      <c r="I141" s="107"/>
    </row>
    <row r="142" spans="1:9" ht="9.75" customHeight="1" x14ac:dyDescent="0.3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  <c r="G142" s="107"/>
      <c r="H142" s="107"/>
      <c r="I142" s="107"/>
    </row>
    <row r="143" spans="1:9" ht="9.75" customHeight="1" x14ac:dyDescent="0.3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  <c r="G143" s="107"/>
      <c r="H143" s="107"/>
      <c r="I143" s="107"/>
    </row>
    <row r="144" spans="1:9" ht="9.75" customHeight="1" x14ac:dyDescent="0.3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  <c r="G144" s="107"/>
      <c r="H144" s="107"/>
      <c r="I144" s="107"/>
    </row>
    <row r="145" spans="1:9" ht="9.75" customHeight="1" x14ac:dyDescent="0.3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  <c r="G145" s="107"/>
      <c r="H145" s="107"/>
      <c r="I145" s="107"/>
    </row>
    <row r="146" spans="1:9" ht="9.75" customHeight="1" x14ac:dyDescent="0.3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  <c r="G146" s="107"/>
      <c r="H146" s="107"/>
      <c r="I146" s="107"/>
    </row>
    <row r="147" spans="1:9" ht="9.75" customHeight="1" x14ac:dyDescent="0.3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  <c r="G147" s="107"/>
      <c r="H147" s="107"/>
      <c r="I147" s="107"/>
    </row>
    <row r="148" spans="1:9" ht="9.75" customHeight="1" x14ac:dyDescent="0.3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  <c r="G148" s="107"/>
      <c r="H148" s="107"/>
      <c r="I148" s="107"/>
    </row>
    <row r="149" spans="1:9" ht="9.75" customHeight="1" x14ac:dyDescent="0.3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  <c r="G149" s="107"/>
      <c r="H149" s="107"/>
      <c r="I149" s="107"/>
    </row>
    <row r="150" spans="1:9" ht="9.75" customHeight="1" x14ac:dyDescent="0.3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  <c r="G150" s="107"/>
      <c r="H150" s="107"/>
      <c r="I150" s="107"/>
    </row>
    <row r="151" spans="1:9" ht="9.75" customHeight="1" x14ac:dyDescent="0.3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  <c r="G151" s="107"/>
      <c r="H151" s="107"/>
      <c r="I151" s="107"/>
    </row>
    <row r="152" spans="1:9" ht="9.75" customHeight="1" x14ac:dyDescent="0.3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  <c r="G152" s="107"/>
      <c r="H152" s="107"/>
      <c r="I152" s="107"/>
    </row>
    <row r="153" spans="1:9" ht="9.75" customHeight="1" x14ac:dyDescent="0.3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  <c r="G153" s="107"/>
      <c r="H153" s="107"/>
      <c r="I153" s="107"/>
    </row>
    <row r="154" spans="1:9" ht="9.75" customHeight="1" x14ac:dyDescent="0.3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  <c r="G154" s="107"/>
      <c r="H154" s="107"/>
      <c r="I154" s="107"/>
    </row>
    <row r="155" spans="1:9" ht="9.75" customHeight="1" x14ac:dyDescent="0.3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  <c r="G155" s="107"/>
      <c r="H155" s="107"/>
      <c r="I155" s="107"/>
    </row>
    <row r="156" spans="1:9" ht="9.75" customHeight="1" x14ac:dyDescent="0.3">
      <c r="A156" s="26">
        <v>5300</v>
      </c>
      <c r="B156" s="19" t="s">
        <v>211</v>
      </c>
      <c r="C156" s="20">
        <v>0</v>
      </c>
      <c r="D156" s="21"/>
      <c r="E156" s="1"/>
      <c r="G156" s="107"/>
      <c r="H156" s="107"/>
      <c r="I156" s="107"/>
    </row>
    <row r="157" spans="1:9" ht="9.75" customHeight="1" x14ac:dyDescent="0.3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  <c r="G157" s="107"/>
      <c r="H157" s="107"/>
      <c r="I157" s="107"/>
    </row>
    <row r="158" spans="1:9" ht="9.75" customHeight="1" x14ac:dyDescent="0.3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  <c r="G158" s="107"/>
      <c r="H158" s="107"/>
      <c r="I158" s="107"/>
    </row>
    <row r="159" spans="1:9" ht="9.75" customHeight="1" x14ac:dyDescent="0.3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  <c r="G159" s="107"/>
      <c r="H159" s="107"/>
      <c r="I159" s="107"/>
    </row>
    <row r="160" spans="1:9" ht="9.75" customHeight="1" x14ac:dyDescent="0.3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  <c r="G160" s="107"/>
      <c r="H160" s="107"/>
      <c r="I160" s="107"/>
    </row>
    <row r="161" spans="1:9" ht="9.75" customHeight="1" x14ac:dyDescent="0.3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  <c r="G161" s="107"/>
      <c r="H161" s="107"/>
      <c r="I161" s="107"/>
    </row>
    <row r="162" spans="1:9" ht="9.75" customHeight="1" x14ac:dyDescent="0.3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  <c r="G162" s="107"/>
      <c r="H162" s="107"/>
      <c r="I162" s="107"/>
    </row>
    <row r="163" spans="1:9" ht="9.75" customHeight="1" x14ac:dyDescent="0.3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  <c r="G163" s="107"/>
      <c r="H163" s="107"/>
      <c r="I163" s="107"/>
    </row>
    <row r="164" spans="1:9" ht="9.75" customHeight="1" x14ac:dyDescent="0.3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  <c r="G164" s="107"/>
      <c r="H164" s="107"/>
      <c r="I164" s="107"/>
    </row>
    <row r="165" spans="1:9" ht="9.75" customHeight="1" x14ac:dyDescent="0.3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  <c r="G165" s="107"/>
      <c r="H165" s="107"/>
      <c r="I165" s="107"/>
    </row>
    <row r="166" spans="1:9" ht="9.75" customHeight="1" x14ac:dyDescent="0.3">
      <c r="A166" s="26">
        <v>5400</v>
      </c>
      <c r="B166" s="19" t="s">
        <v>218</v>
      </c>
      <c r="C166" s="20">
        <v>0</v>
      </c>
      <c r="D166" s="21"/>
      <c r="E166" s="1"/>
      <c r="G166" s="107"/>
      <c r="H166" s="107"/>
      <c r="I166" s="107"/>
    </row>
    <row r="167" spans="1:9" ht="9.75" customHeight="1" x14ac:dyDescent="0.3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  <c r="G167" s="107"/>
      <c r="H167" s="107"/>
      <c r="I167" s="107"/>
    </row>
    <row r="168" spans="1:9" ht="9.75" customHeight="1" x14ac:dyDescent="0.3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  <c r="G168" s="107"/>
      <c r="H168" s="107"/>
      <c r="I168" s="107"/>
    </row>
    <row r="169" spans="1:9" ht="9.75" customHeight="1" x14ac:dyDescent="0.3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  <c r="G169" s="107"/>
      <c r="H169" s="107"/>
      <c r="I169" s="107"/>
    </row>
    <row r="170" spans="1:9" ht="9.75" customHeight="1" x14ac:dyDescent="0.3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  <c r="G170" s="107"/>
      <c r="H170" s="107"/>
      <c r="I170" s="107"/>
    </row>
    <row r="171" spans="1:9" ht="9.75" customHeight="1" x14ac:dyDescent="0.3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  <c r="G171" s="107"/>
      <c r="H171" s="107"/>
      <c r="I171" s="107"/>
    </row>
    <row r="172" spans="1:9" ht="9.75" customHeight="1" x14ac:dyDescent="0.3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  <c r="G172" s="107"/>
      <c r="H172" s="107"/>
      <c r="I172" s="107"/>
    </row>
    <row r="173" spans="1:9" ht="9.75" customHeight="1" x14ac:dyDescent="0.3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  <c r="G173" s="107"/>
      <c r="H173" s="107"/>
      <c r="I173" s="107"/>
    </row>
    <row r="174" spans="1:9" ht="9.75" customHeight="1" x14ac:dyDescent="0.3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  <c r="G174" s="107"/>
      <c r="H174" s="107"/>
      <c r="I174" s="107"/>
    </row>
    <row r="175" spans="1:9" ht="9.75" customHeight="1" x14ac:dyDescent="0.3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  <c r="G175" s="107"/>
      <c r="H175" s="107"/>
      <c r="I175" s="107"/>
    </row>
    <row r="176" spans="1:9" ht="9.75" customHeight="1" x14ac:dyDescent="0.3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  <c r="G176" s="107"/>
      <c r="H176" s="107"/>
      <c r="I176" s="107"/>
    </row>
    <row r="177" spans="1:9" ht="9.75" customHeight="1" x14ac:dyDescent="0.3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  <c r="G177" s="107"/>
      <c r="H177" s="107"/>
      <c r="I177" s="107"/>
    </row>
    <row r="178" spans="1:9" ht="9.75" customHeight="1" x14ac:dyDescent="0.3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  <c r="G178" s="107"/>
      <c r="H178" s="107"/>
      <c r="I178" s="107"/>
    </row>
    <row r="179" spans="1:9" ht="9.75" customHeight="1" x14ac:dyDescent="0.3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  <c r="G179" s="107"/>
      <c r="H179" s="107"/>
      <c r="I179" s="107"/>
    </row>
    <row r="180" spans="1:9" ht="9.75" customHeight="1" x14ac:dyDescent="0.3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  <c r="G180" s="107"/>
      <c r="H180" s="107"/>
      <c r="I180" s="107"/>
    </row>
    <row r="181" spans="1:9" ht="9.75" customHeight="1" x14ac:dyDescent="0.3">
      <c r="A181" s="26">
        <v>5500</v>
      </c>
      <c r="B181" s="19" t="s">
        <v>232</v>
      </c>
      <c r="C181" s="20">
        <f>+C182</f>
        <v>396679.89</v>
      </c>
      <c r="D181" s="21"/>
      <c r="E181" s="1"/>
      <c r="H181" s="107"/>
      <c r="I181" s="107"/>
    </row>
    <row r="182" spans="1:9" ht="9.75" customHeight="1" x14ac:dyDescent="0.3">
      <c r="A182" s="26">
        <v>5510</v>
      </c>
      <c r="B182" s="19" t="s">
        <v>233</v>
      </c>
      <c r="C182" s="20">
        <f>+SUM(C183:C190)</f>
        <v>396679.89</v>
      </c>
      <c r="D182" s="21">
        <f t="shared" ref="D182:D190" si="34">IFERROR(C182/$C$182,"")</f>
        <v>1</v>
      </c>
      <c r="E182" s="1"/>
      <c r="G182" s="107"/>
      <c r="H182" s="107"/>
      <c r="I182" s="107"/>
    </row>
    <row r="183" spans="1:9" ht="9.75" customHeight="1" x14ac:dyDescent="0.3">
      <c r="A183" s="16">
        <v>5511</v>
      </c>
      <c r="B183" s="1" t="s">
        <v>234</v>
      </c>
      <c r="C183" s="23">
        <v>0</v>
      </c>
      <c r="D183" s="21">
        <f t="shared" si="34"/>
        <v>0</v>
      </c>
      <c r="E183" s="1"/>
      <c r="G183" s="107"/>
      <c r="H183" s="107"/>
      <c r="I183" s="107"/>
    </row>
    <row r="184" spans="1:9" ht="9.75" customHeight="1" x14ac:dyDescent="0.3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  <c r="G184" s="107"/>
      <c r="H184" s="107"/>
      <c r="I184" s="107"/>
    </row>
    <row r="185" spans="1:9" ht="9.75" customHeight="1" x14ac:dyDescent="0.3">
      <c r="A185" s="16">
        <v>5513</v>
      </c>
      <c r="B185" s="1" t="s">
        <v>236</v>
      </c>
      <c r="C185" s="23">
        <v>0</v>
      </c>
      <c r="D185" s="21">
        <f t="shared" si="34"/>
        <v>0</v>
      </c>
      <c r="E185" s="1"/>
      <c r="G185" s="107"/>
      <c r="H185" s="107"/>
      <c r="I185" s="107"/>
    </row>
    <row r="186" spans="1:9" ht="9.75" customHeight="1" x14ac:dyDescent="0.3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"/>
      <c r="G186" s="107"/>
      <c r="H186" s="107"/>
      <c r="I186" s="107"/>
    </row>
    <row r="187" spans="1:9" ht="9.75" customHeight="1" x14ac:dyDescent="0.3">
      <c r="A187" s="16">
        <v>5515</v>
      </c>
      <c r="B187" s="1" t="s">
        <v>238</v>
      </c>
      <c r="C187" s="23">
        <v>396679.89</v>
      </c>
      <c r="D187" s="21">
        <f t="shared" si="34"/>
        <v>1</v>
      </c>
      <c r="E187" s="1"/>
      <c r="G187" s="107"/>
      <c r="H187" s="107"/>
      <c r="I187" s="107"/>
    </row>
    <row r="188" spans="1:9" ht="9.75" customHeight="1" x14ac:dyDescent="0.3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"/>
      <c r="G188" s="107"/>
      <c r="H188" s="107"/>
      <c r="I188" s="107"/>
    </row>
    <row r="189" spans="1:9" ht="9.75" customHeight="1" x14ac:dyDescent="0.3">
      <c r="A189" s="16">
        <v>5517</v>
      </c>
      <c r="B189" s="1" t="s">
        <v>240</v>
      </c>
      <c r="C189" s="23">
        <v>0</v>
      </c>
      <c r="D189" s="21">
        <f t="shared" si="34"/>
        <v>0</v>
      </c>
      <c r="E189" s="1"/>
      <c r="G189" s="107"/>
      <c r="H189" s="107"/>
      <c r="I189" s="107"/>
    </row>
    <row r="190" spans="1:9" ht="9.75" customHeight="1" x14ac:dyDescent="0.3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"/>
      <c r="G190" s="107"/>
      <c r="H190" s="107"/>
      <c r="I190" s="107"/>
    </row>
    <row r="191" spans="1:9" ht="9.75" customHeight="1" x14ac:dyDescent="0.3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  <c r="G191" s="107"/>
      <c r="H191" s="107"/>
      <c r="I191" s="107"/>
    </row>
    <row r="192" spans="1:9" ht="9.75" customHeight="1" x14ac:dyDescent="0.3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  <c r="G192" s="107"/>
      <c r="H192" s="107"/>
      <c r="I192" s="107"/>
    </row>
    <row r="193" spans="1:9" ht="9.75" customHeight="1" x14ac:dyDescent="0.3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  <c r="G193" s="107"/>
      <c r="H193" s="107"/>
      <c r="I193" s="107"/>
    </row>
    <row r="194" spans="1:9" ht="9.75" customHeight="1" x14ac:dyDescent="0.3">
      <c r="A194" s="26">
        <v>5530</v>
      </c>
      <c r="B194" s="19" t="s">
        <v>245</v>
      </c>
      <c r="C194" s="20">
        <v>0</v>
      </c>
      <c r="D194" s="21" t="str">
        <f t="shared" ref="D194:D199" si="36">IFERROR(C194/$C$194,"")</f>
        <v/>
      </c>
      <c r="E194" s="1"/>
      <c r="G194" s="107"/>
      <c r="H194" s="107"/>
      <c r="I194" s="107"/>
    </row>
    <row r="195" spans="1:9" ht="9.75" customHeight="1" x14ac:dyDescent="0.3">
      <c r="A195" s="16">
        <v>5531</v>
      </c>
      <c r="B195" s="1" t="s">
        <v>246</v>
      </c>
      <c r="C195" s="23">
        <v>0</v>
      </c>
      <c r="D195" s="21" t="str">
        <f t="shared" si="36"/>
        <v/>
      </c>
      <c r="E195" s="1"/>
      <c r="G195" s="107"/>
      <c r="H195" s="107"/>
      <c r="I195" s="107"/>
    </row>
    <row r="196" spans="1:9" ht="9.75" customHeight="1" x14ac:dyDescent="0.3">
      <c r="A196" s="16">
        <v>5532</v>
      </c>
      <c r="B196" s="1" t="s">
        <v>247</v>
      </c>
      <c r="C196" s="23">
        <v>0</v>
      </c>
      <c r="D196" s="21" t="str">
        <f t="shared" si="36"/>
        <v/>
      </c>
      <c r="E196" s="1"/>
      <c r="G196" s="107"/>
      <c r="H196" s="107"/>
      <c r="I196" s="107"/>
    </row>
    <row r="197" spans="1:9" ht="9.75" customHeight="1" x14ac:dyDescent="0.3">
      <c r="A197" s="16">
        <v>5533</v>
      </c>
      <c r="B197" s="1" t="s">
        <v>248</v>
      </c>
      <c r="C197" s="23">
        <v>0</v>
      </c>
      <c r="D197" s="21" t="str">
        <f t="shared" si="36"/>
        <v/>
      </c>
      <c r="E197" s="1"/>
      <c r="G197" s="107"/>
      <c r="H197" s="107"/>
      <c r="I197" s="107"/>
    </row>
    <row r="198" spans="1:9" ht="9.75" customHeight="1" x14ac:dyDescent="0.3">
      <c r="A198" s="16">
        <v>5534</v>
      </c>
      <c r="B198" s="1" t="s">
        <v>249</v>
      </c>
      <c r="C198" s="23">
        <v>0</v>
      </c>
      <c r="D198" s="21" t="str">
        <f t="shared" si="36"/>
        <v/>
      </c>
      <c r="E198" s="1"/>
      <c r="G198" s="107"/>
      <c r="H198" s="107"/>
      <c r="I198" s="107"/>
    </row>
    <row r="199" spans="1:9" ht="9.75" customHeight="1" x14ac:dyDescent="0.3">
      <c r="A199" s="16">
        <v>5535</v>
      </c>
      <c r="B199" s="1" t="s">
        <v>250</v>
      </c>
      <c r="C199" s="23">
        <v>0</v>
      </c>
      <c r="D199" s="21" t="str">
        <f t="shared" si="36"/>
        <v/>
      </c>
      <c r="E199" s="1"/>
      <c r="G199" s="107"/>
      <c r="H199" s="107"/>
      <c r="I199" s="107"/>
    </row>
    <row r="200" spans="1:9" ht="9.75" customHeight="1" x14ac:dyDescent="0.3">
      <c r="A200" s="26">
        <v>5590</v>
      </c>
      <c r="B200" s="19" t="s">
        <v>251</v>
      </c>
      <c r="C200" s="20">
        <v>0</v>
      </c>
      <c r="D200" s="21" t="str">
        <f t="shared" ref="D200:D209" si="37">IFERROR(C200/$C$200,"")</f>
        <v/>
      </c>
      <c r="E200" s="1"/>
      <c r="G200" s="107"/>
      <c r="H200" s="107"/>
      <c r="I200" s="107"/>
    </row>
    <row r="201" spans="1:9" ht="9.75" customHeight="1" x14ac:dyDescent="0.3">
      <c r="A201" s="16">
        <v>5591</v>
      </c>
      <c r="B201" s="1" t="s">
        <v>252</v>
      </c>
      <c r="C201" s="23">
        <v>0</v>
      </c>
      <c r="D201" s="21" t="str">
        <f t="shared" si="37"/>
        <v/>
      </c>
      <c r="E201" s="1"/>
      <c r="G201" s="107"/>
      <c r="H201" s="107"/>
      <c r="I201" s="107"/>
    </row>
    <row r="202" spans="1:9" ht="9.75" customHeight="1" x14ac:dyDescent="0.3">
      <c r="A202" s="16">
        <v>5592</v>
      </c>
      <c r="B202" s="1" t="s">
        <v>253</v>
      </c>
      <c r="C202" s="23">
        <v>0</v>
      </c>
      <c r="D202" s="21" t="str">
        <f t="shared" si="37"/>
        <v/>
      </c>
      <c r="E202" s="1"/>
      <c r="G202" s="107"/>
      <c r="H202" s="107"/>
      <c r="I202" s="107"/>
    </row>
    <row r="203" spans="1:9" ht="9.75" customHeight="1" x14ac:dyDescent="0.3">
      <c r="A203" s="16">
        <v>5593</v>
      </c>
      <c r="B203" s="1" t="s">
        <v>254</v>
      </c>
      <c r="C203" s="23">
        <v>0</v>
      </c>
      <c r="D203" s="21" t="str">
        <f t="shared" si="37"/>
        <v/>
      </c>
      <c r="E203" s="1"/>
      <c r="G203" s="107"/>
      <c r="H203" s="107"/>
      <c r="I203" s="107"/>
    </row>
    <row r="204" spans="1:9" ht="9.75" customHeight="1" x14ac:dyDescent="0.3">
      <c r="A204" s="16">
        <v>5594</v>
      </c>
      <c r="B204" s="1" t="s">
        <v>255</v>
      </c>
      <c r="C204" s="23">
        <v>0</v>
      </c>
      <c r="D204" s="21" t="str">
        <f t="shared" si="37"/>
        <v/>
      </c>
      <c r="E204" s="1"/>
      <c r="G204" s="107"/>
      <c r="H204" s="107"/>
      <c r="I204" s="107"/>
    </row>
    <row r="205" spans="1:9" ht="9.75" customHeight="1" x14ac:dyDescent="0.3">
      <c r="A205" s="16">
        <v>5595</v>
      </c>
      <c r="B205" s="1" t="s">
        <v>256</v>
      </c>
      <c r="C205" s="23">
        <v>0</v>
      </c>
      <c r="D205" s="21" t="str">
        <f t="shared" si="37"/>
        <v/>
      </c>
      <c r="E205" s="1"/>
      <c r="G205" s="107"/>
      <c r="H205" s="107"/>
      <c r="I205" s="107"/>
    </row>
    <row r="206" spans="1:9" ht="9.75" customHeight="1" x14ac:dyDescent="0.3">
      <c r="A206" s="16">
        <v>5596</v>
      </c>
      <c r="B206" s="1" t="s">
        <v>148</v>
      </c>
      <c r="C206" s="23">
        <v>0</v>
      </c>
      <c r="D206" s="21" t="str">
        <f t="shared" si="37"/>
        <v/>
      </c>
      <c r="E206" s="1"/>
      <c r="G206" s="107"/>
      <c r="H206" s="107"/>
      <c r="I206" s="107"/>
    </row>
    <row r="207" spans="1:9" ht="9.75" customHeight="1" x14ac:dyDescent="0.3">
      <c r="A207" s="16">
        <v>5597</v>
      </c>
      <c r="B207" s="1" t="s">
        <v>257</v>
      </c>
      <c r="C207" s="23">
        <v>0</v>
      </c>
      <c r="D207" s="21" t="str">
        <f t="shared" si="37"/>
        <v/>
      </c>
      <c r="E207" s="1"/>
      <c r="G207" s="107"/>
      <c r="H207" s="107"/>
      <c r="I207" s="107"/>
    </row>
    <row r="208" spans="1:9" ht="9.75" customHeight="1" x14ac:dyDescent="0.3">
      <c r="A208" s="16">
        <v>5598</v>
      </c>
      <c r="B208" s="1" t="s">
        <v>258</v>
      </c>
      <c r="C208" s="23">
        <v>0</v>
      </c>
      <c r="D208" s="21" t="str">
        <f t="shared" si="37"/>
        <v/>
      </c>
      <c r="E208" s="1"/>
      <c r="G208" s="107"/>
      <c r="H208" s="107"/>
      <c r="I208" s="107"/>
    </row>
    <row r="209" spans="1:9" ht="9.75" customHeight="1" x14ac:dyDescent="0.3">
      <c r="A209" s="16">
        <v>5599</v>
      </c>
      <c r="B209" s="1" t="s">
        <v>259</v>
      </c>
      <c r="C209" s="23">
        <v>0</v>
      </c>
      <c r="D209" s="21" t="str">
        <f t="shared" si="37"/>
        <v/>
      </c>
      <c r="E209" s="1"/>
      <c r="G209" s="107"/>
      <c r="H209" s="107"/>
      <c r="I209" s="107"/>
    </row>
    <row r="210" spans="1:9" ht="9.75" customHeight="1" x14ac:dyDescent="0.3">
      <c r="A210" s="26">
        <v>5600</v>
      </c>
      <c r="B210" s="19" t="s">
        <v>260</v>
      </c>
      <c r="C210" s="20">
        <v>0</v>
      </c>
      <c r="D210" s="21"/>
      <c r="E210" s="1"/>
      <c r="G210" s="107"/>
      <c r="H210" s="107"/>
      <c r="I210" s="107"/>
    </row>
    <row r="211" spans="1:9" ht="9.75" customHeight="1" x14ac:dyDescent="0.3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  <c r="G211" s="107"/>
      <c r="H211" s="107"/>
      <c r="I211" s="107"/>
    </row>
    <row r="212" spans="1:9" ht="9.75" customHeight="1" x14ac:dyDescent="0.3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  <c r="G212" s="107"/>
      <c r="H212" s="107"/>
      <c r="I212" s="107"/>
    </row>
    <row r="213" spans="1:9" ht="9.75" customHeight="1" x14ac:dyDescent="0.3">
      <c r="A213" s="13"/>
      <c r="B213" s="13"/>
      <c r="C213" s="13"/>
      <c r="D213" s="17"/>
      <c r="E213" s="13"/>
      <c r="G213" s="107"/>
      <c r="H213" s="107"/>
      <c r="I213" s="107"/>
    </row>
    <row r="214" spans="1:9" ht="9.75" customHeight="1" x14ac:dyDescent="0.3">
      <c r="A214" s="13"/>
      <c r="B214" s="13" t="s">
        <v>65</v>
      </c>
      <c r="C214" s="13"/>
      <c r="D214" s="17"/>
      <c r="E214" s="13"/>
      <c r="G214" s="107"/>
      <c r="H214" s="107"/>
      <c r="I214" s="107"/>
    </row>
    <row r="215" spans="1:9" ht="15" customHeight="1" x14ac:dyDescent="0.3">
      <c r="G215" s="107"/>
      <c r="H215" s="107"/>
      <c r="I215" s="107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activeCell="G1" sqref="G1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13" t="str">
        <f>'Notas a los Edos Financieros'!A1</f>
        <v>lnstituto Municipal de las Juventudes de León Guanajuato</v>
      </c>
      <c r="B1" s="117"/>
      <c r="C1" s="117"/>
      <c r="D1" s="117"/>
      <c r="E1" s="117"/>
      <c r="F1" s="117"/>
      <c r="G1" s="74" t="s">
        <v>0</v>
      </c>
      <c r="H1" s="75">
        <f>'Notas a los Edos Financieros'!D1</f>
        <v>2025</v>
      </c>
    </row>
    <row r="2" spans="1:8" ht="11.25" customHeight="1" x14ac:dyDescent="0.3">
      <c r="A2" s="113" t="s">
        <v>263</v>
      </c>
      <c r="B2" s="117"/>
      <c r="C2" s="117"/>
      <c r="D2" s="117"/>
      <c r="E2" s="117"/>
      <c r="F2" s="117"/>
      <c r="G2" s="74" t="s">
        <v>2</v>
      </c>
      <c r="H2" s="75" t="str">
        <f>'Notas a los Edos Financieros'!D2</f>
        <v>Trimestral</v>
      </c>
    </row>
    <row r="3" spans="1:8" ht="11.25" customHeight="1" x14ac:dyDescent="0.3">
      <c r="A3" s="113" t="str">
        <f>'Notas a los Edos Financieros'!A3</f>
        <v>Del 01 de Enero al 30 de Septiembre del 2025</v>
      </c>
      <c r="B3" s="117"/>
      <c r="C3" s="117"/>
      <c r="D3" s="117"/>
      <c r="E3" s="117"/>
      <c r="F3" s="117"/>
      <c r="G3" s="74" t="s">
        <v>3</v>
      </c>
      <c r="H3" s="75">
        <f>'Notas a los Edos Financieros'!D3</f>
        <v>3</v>
      </c>
    </row>
    <row r="4" spans="1:8" ht="11.25" customHeight="1" x14ac:dyDescent="0.3">
      <c r="A4" s="116" t="s">
        <v>4</v>
      </c>
      <c r="B4" s="117"/>
      <c r="C4" s="117"/>
      <c r="D4" s="117"/>
      <c r="E4" s="117"/>
      <c r="F4" s="117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">
      <c r="A15" s="14">
        <v>1122</v>
      </c>
      <c r="B15" s="13" t="s">
        <v>271</v>
      </c>
      <c r="C15" s="15">
        <v>3833916.77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3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3">
      <c r="A20" s="14">
        <v>1123</v>
      </c>
      <c r="B20" s="13" t="s">
        <v>279</v>
      </c>
      <c r="C20" s="15">
        <v>2889.9</v>
      </c>
      <c r="D20" s="15">
        <v>0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5">
        <v>39458.86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5">
        <v>10176253.57</v>
      </c>
      <c r="D64" s="15">
        <v>-396679.89</v>
      </c>
      <c r="E64" s="15">
        <v>-7449251.1100000003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5">
        <v>5708045.0899999999</v>
      </c>
      <c r="D65" s="15">
        <v>-328638.15999999997</v>
      </c>
      <c r="E65" s="15">
        <v>-4118526.17</v>
      </c>
      <c r="F65" s="15"/>
      <c r="G65" s="13"/>
      <c r="H65" s="105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5">
        <v>342615.8</v>
      </c>
      <c r="D66" s="15">
        <v>-16384.96</v>
      </c>
      <c r="E66" s="15">
        <v>-291652.61</v>
      </c>
      <c r="F66" s="15"/>
      <c r="G66" s="13"/>
      <c r="H66" s="105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5"/>
      <c r="G67" s="13"/>
      <c r="H67" s="105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5">
        <v>3840814.13</v>
      </c>
      <c r="D68" s="15">
        <v>-32608.33</v>
      </c>
      <c r="E68" s="15">
        <v>-2900922.54</v>
      </c>
      <c r="F68" s="15"/>
      <c r="G68" s="13"/>
      <c r="H68" s="105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5"/>
      <c r="G69" s="13"/>
      <c r="H69" s="105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5">
        <v>284778.55</v>
      </c>
      <c r="D70" s="15">
        <v>-19048.439999999999</v>
      </c>
      <c r="E70" s="15">
        <v>-138149.79</v>
      </c>
      <c r="F70" s="15"/>
      <c r="G70" s="13"/>
      <c r="H70" s="105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5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5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">
        <v>2364857.71</v>
      </c>
      <c r="D76" s="15">
        <v>0</v>
      </c>
      <c r="E76" s="15">
        <v>-2364857.6800000002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">
        <v>0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2364857.71</v>
      </c>
      <c r="D80" s="15">
        <v>0</v>
      </c>
      <c r="E80" s="15">
        <v>-2364857.6800000002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3">
      <c r="A110" s="14">
        <v>2110</v>
      </c>
      <c r="B110" s="13" t="s">
        <v>368</v>
      </c>
      <c r="C110" s="15">
        <v>1994829.34</v>
      </c>
      <c r="D110" s="15">
        <v>0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5">
        <v>208828.39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5">
        <v>43755.98</v>
      </c>
      <c r="D112" s="15"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5">
        <v>1742244.97</v>
      </c>
      <c r="D117" s="15">
        <v>0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7" t="s">
        <v>398</v>
      </c>
      <c r="B142" s="77"/>
      <c r="C142" s="77"/>
      <c r="D142" s="77"/>
      <c r="E142" s="77"/>
    </row>
    <row r="143" spans="1:5" ht="9.75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7" t="s">
        <v>407</v>
      </c>
      <c r="B153" s="77"/>
      <c r="C153" s="77"/>
      <c r="D153" s="77"/>
      <c r="E153" s="77"/>
    </row>
    <row r="154" spans="1:5" ht="9.75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7" t="s">
        <v>417</v>
      </c>
      <c r="B165" s="77"/>
      <c r="C165" s="77"/>
      <c r="D165" s="77"/>
      <c r="E165" s="77"/>
    </row>
    <row r="166" spans="1:5" ht="9.75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C27" sqref="C27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6" t="str">
        <f>ESF!A1</f>
        <v>lnstituto Municipal de las Juventudes de León Guanajuato</v>
      </c>
      <c r="B1" s="117"/>
      <c r="C1" s="117"/>
      <c r="D1" s="74" t="s">
        <v>0</v>
      </c>
      <c r="E1" s="75">
        <f>'Notas a los Edos Financieros'!D1</f>
        <v>2025</v>
      </c>
    </row>
    <row r="2" spans="1:5" ht="11.25" customHeight="1" x14ac:dyDescent="0.3">
      <c r="A2" s="116" t="s">
        <v>422</v>
      </c>
      <c r="B2" s="117"/>
      <c r="C2" s="117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6" t="str">
        <f>ESF!A3</f>
        <v>Del 01 de Enero al 30 de Septiembre del 2025</v>
      </c>
      <c r="B3" s="117"/>
      <c r="C3" s="117"/>
      <c r="D3" s="74" t="s">
        <v>3</v>
      </c>
      <c r="E3" s="75">
        <f>'Notas a los Edos Financieros'!D3</f>
        <v>3</v>
      </c>
    </row>
    <row r="4" spans="1:5" ht="11.25" customHeight="1" x14ac:dyDescent="0.3">
      <c r="A4" s="116" t="s">
        <v>4</v>
      </c>
      <c r="B4" s="117"/>
      <c r="C4" s="117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423</v>
      </c>
      <c r="B7" s="77"/>
      <c r="C7" s="77"/>
      <c r="D7" s="77"/>
      <c r="E7" s="77"/>
    </row>
    <row r="8" spans="1:5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">
      <c r="A9" s="14">
        <v>3110</v>
      </c>
      <c r="B9" s="13" t="s">
        <v>123</v>
      </c>
      <c r="C9" s="15">
        <v>367549.83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7" t="s">
        <v>426</v>
      </c>
      <c r="B13" s="77"/>
      <c r="C13" s="77"/>
      <c r="D13" s="77"/>
      <c r="E13" s="77"/>
    </row>
    <row r="14" spans="1:5" ht="9.75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3">
      <c r="A15" s="14">
        <v>3210</v>
      </c>
      <c r="B15" s="13" t="s">
        <v>428</v>
      </c>
      <c r="C15" s="15">
        <v>12663854.93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5">
        <v>2670356.52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5">
        <v>0</v>
      </c>
      <c r="D17" s="13"/>
    </row>
    <row r="18" spans="1:4" ht="9.75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5">
        <v>57167.74</v>
      </c>
      <c r="D26" s="13"/>
    </row>
    <row r="27" spans="1:4" ht="9.75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5">
        <v>57167.74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3"/>
  <sheetViews>
    <sheetView workbookViewId="0">
      <selection sqref="A1:C1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6" width="9.109375" customWidth="1"/>
    <col min="7" max="7" width="11.109375" customWidth="1"/>
    <col min="8" max="26" width="9.109375" customWidth="1"/>
  </cols>
  <sheetData>
    <row r="1" spans="1:5" ht="11.25" customHeight="1" x14ac:dyDescent="0.3">
      <c r="A1" s="116" t="str">
        <f>ESF!A1</f>
        <v>lnstituto Municipal de las Juventudes de León Guanajuato</v>
      </c>
      <c r="B1" s="117"/>
      <c r="C1" s="117"/>
      <c r="D1" s="74" t="s">
        <v>0</v>
      </c>
      <c r="E1" s="75">
        <f>'Notas a los Edos Financieros'!D1</f>
        <v>2025</v>
      </c>
    </row>
    <row r="2" spans="1:5" ht="11.25" customHeight="1" x14ac:dyDescent="0.3">
      <c r="A2" s="116" t="s">
        <v>443</v>
      </c>
      <c r="B2" s="117"/>
      <c r="C2" s="117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6" t="str">
        <f>ESF!A3</f>
        <v>Del 01 de Enero al 30 de Septiembre del 2025</v>
      </c>
      <c r="B3" s="117"/>
      <c r="C3" s="117"/>
      <c r="D3" s="74" t="s">
        <v>3</v>
      </c>
      <c r="E3" s="75">
        <f>'Notas a los Edos Financieros'!D3</f>
        <v>3</v>
      </c>
    </row>
    <row r="4" spans="1:5" ht="11.25" customHeight="1" x14ac:dyDescent="0.3">
      <c r="A4" s="116" t="s">
        <v>4</v>
      </c>
      <c r="B4" s="117"/>
      <c r="C4" s="117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11150490.34</v>
      </c>
      <c r="D10" s="15">
        <v>6064693.6699999999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29">
        <f>+SUM(C9:C15)</f>
        <v>11150490.34</v>
      </c>
      <c r="D16" s="29">
        <f>+SUM(D9:D15)</f>
        <v>6064693.6699999999</v>
      </c>
      <c r="E16" s="13"/>
    </row>
    <row r="19" spans="1:7" ht="9.75" customHeight="1" x14ac:dyDescent="0.3">
      <c r="A19" s="77" t="s">
        <v>451</v>
      </c>
      <c r="B19" s="77"/>
      <c r="C19" s="77"/>
      <c r="D19" s="77"/>
    </row>
    <row r="20" spans="1:7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7" ht="9.75" customHeight="1" x14ac:dyDescent="0.3">
      <c r="A21" s="27">
        <v>1230</v>
      </c>
      <c r="B21" s="30" t="s">
        <v>316</v>
      </c>
      <c r="C21" s="29">
        <v>0</v>
      </c>
      <c r="D21" s="29">
        <v>0</v>
      </c>
    </row>
    <row r="22" spans="1:7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7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7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7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7" ht="9.75" customHeight="1" x14ac:dyDescent="0.3">
      <c r="A26" s="14">
        <v>1235</v>
      </c>
      <c r="B26" s="13" t="s">
        <v>321</v>
      </c>
      <c r="C26" s="15">
        <v>0</v>
      </c>
      <c r="D26" s="15">
        <v>0</v>
      </c>
    </row>
    <row r="27" spans="1:7" ht="9.75" customHeight="1" x14ac:dyDescent="0.3">
      <c r="A27" s="14">
        <v>1236</v>
      </c>
      <c r="B27" s="13" t="s">
        <v>322</v>
      </c>
      <c r="C27" s="15">
        <v>0</v>
      </c>
      <c r="D27" s="15">
        <v>0</v>
      </c>
    </row>
    <row r="28" spans="1:7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7" ht="9.75" customHeight="1" x14ac:dyDescent="0.3">
      <c r="A29" s="27">
        <v>1240</v>
      </c>
      <c r="B29" s="30" t="s">
        <v>324</v>
      </c>
      <c r="C29" s="106">
        <f>+SUM(C30:C37)</f>
        <v>1635554.62</v>
      </c>
      <c r="D29" s="106">
        <f>+SUM(D30:D37)</f>
        <v>161390.79999999999</v>
      </c>
      <c r="F29" s="107"/>
      <c r="G29" s="107"/>
    </row>
    <row r="30" spans="1:7" ht="9.75" customHeight="1" x14ac:dyDescent="0.3">
      <c r="A30" s="14">
        <v>1241</v>
      </c>
      <c r="B30" s="13" t="s">
        <v>325</v>
      </c>
      <c r="C30" s="15">
        <v>627545.32999999996</v>
      </c>
      <c r="D30" s="15">
        <v>108204.8</v>
      </c>
    </row>
    <row r="31" spans="1:7" ht="9.75" customHeight="1" x14ac:dyDescent="0.3">
      <c r="A31" s="14">
        <v>1242</v>
      </c>
      <c r="B31" s="13" t="s">
        <v>326</v>
      </c>
      <c r="C31" s="15">
        <v>3768.69</v>
      </c>
      <c r="D31" s="15">
        <v>53186</v>
      </c>
    </row>
    <row r="32" spans="1:7" ht="9.75" customHeight="1" x14ac:dyDescent="0.3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972500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31740.6</v>
      </c>
      <c r="D35" s="15">
        <v>0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f>C21+C29+C38</f>
        <v>1635554.62</v>
      </c>
      <c r="D44" s="29">
        <f>D21+D29+D38</f>
        <v>161390.79999999999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12663854.93</v>
      </c>
      <c r="D48" s="29">
        <v>1812003.25</v>
      </c>
    </row>
    <row r="49" spans="1:4" ht="11.25" customHeight="1" x14ac:dyDescent="0.3">
      <c r="A49" s="14"/>
      <c r="B49" s="28" t="s">
        <v>455</v>
      </c>
      <c r="C49" s="106">
        <f>+C50+C62+C90+C93</f>
        <v>396679.89</v>
      </c>
      <c r="D49" s="106">
        <f>+D50+D62+D90+D93</f>
        <v>913985.71</v>
      </c>
    </row>
    <row r="50" spans="1:4" ht="11.25" customHeight="1" x14ac:dyDescent="0.3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3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106">
        <f>+C63+C72+C75+C81+C90</f>
        <v>396679.89</v>
      </c>
      <c r="D62" s="106">
        <f>+D63+D72+D75+D81+D90</f>
        <v>913985.71</v>
      </c>
    </row>
    <row r="63" spans="1:4" ht="11.25" customHeight="1" x14ac:dyDescent="0.3">
      <c r="A63" s="27">
        <v>5510</v>
      </c>
      <c r="B63" s="30" t="s">
        <v>233</v>
      </c>
      <c r="C63" s="106">
        <f>+SUM(C64:C71)</f>
        <v>396679.89</v>
      </c>
      <c r="D63" s="106">
        <f>+SUM(D64:D71)</f>
        <v>913985.71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5">
        <v>0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396679.89</v>
      </c>
      <c r="D68" s="15">
        <v>913985.71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5">
        <v>0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7">
        <v>2110</v>
      </c>
      <c r="B93" s="31" t="s">
        <v>462</v>
      </c>
      <c r="C93" s="29">
        <v>0</v>
      </c>
      <c r="D93" s="29">
        <v>0</v>
      </c>
    </row>
    <row r="94" spans="1:4" ht="11.25" customHeight="1" x14ac:dyDescent="0.3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3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3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3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0</v>
      </c>
      <c r="D101" s="29">
        <v>0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0</v>
      </c>
      <c r="D124" s="29">
        <v>0</v>
      </c>
    </row>
    <row r="125" spans="1:4" ht="11.25" customHeight="1" x14ac:dyDescent="0.3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3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3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>C48+C49-C101</f>
        <v>13060534.82</v>
      </c>
      <c r="D138" s="29">
        <f>D48+D49-D101</f>
        <v>2725988.96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  <row r="142" spans="1:4" ht="15" customHeight="1" x14ac:dyDescent="0.3">
      <c r="C142" s="103"/>
      <c r="D142" s="103"/>
    </row>
    <row r="143" spans="1:4" ht="15" customHeight="1" x14ac:dyDescent="0.3">
      <c r="C143" s="103"/>
      <c r="D143" s="10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scale="70" fitToHeight="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6"/>
  <sheetViews>
    <sheetView workbookViewId="0">
      <selection activeCell="C15" sqref="C15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10" t="str">
        <f>ESF!A1</f>
        <v>lnstituto Municipal de las Juventudes de León Guanajuato</v>
      </c>
      <c r="B1" s="118"/>
      <c r="C1" s="119"/>
    </row>
    <row r="2" spans="1:3" ht="11.25" customHeight="1" x14ac:dyDescent="0.3">
      <c r="A2" s="112" t="s">
        <v>481</v>
      </c>
      <c r="B2" s="117"/>
      <c r="C2" s="120"/>
    </row>
    <row r="3" spans="1:3" ht="11.25" customHeight="1" x14ac:dyDescent="0.3">
      <c r="A3" s="112" t="str">
        <f>ESF!A3</f>
        <v>Del 01 de Enero al 30 de Septiembre del 2025</v>
      </c>
      <c r="B3" s="117"/>
      <c r="C3" s="120"/>
    </row>
    <row r="4" spans="1:3" ht="9.75" customHeight="1" x14ac:dyDescent="0.3">
      <c r="A4" s="114" t="s">
        <v>482</v>
      </c>
      <c r="B4" s="121"/>
      <c r="C4" s="122"/>
    </row>
    <row r="5" spans="1:3" ht="9.75" customHeight="1" x14ac:dyDescent="0.3">
      <c r="A5" s="123" t="s">
        <v>483</v>
      </c>
      <c r="B5" s="124"/>
      <c r="C5" s="34">
        <v>2025</v>
      </c>
    </row>
    <row r="6" spans="1:3" ht="9.75" customHeight="1" x14ac:dyDescent="0.3">
      <c r="A6" s="35" t="s">
        <v>484</v>
      </c>
      <c r="B6" s="35"/>
      <c r="C6" s="36">
        <v>49407387.420000002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f>SUM(C9:C14)</f>
        <v>0</v>
      </c>
    </row>
    <row r="9" spans="1:3" ht="9.75" customHeight="1" x14ac:dyDescent="0.3">
      <c r="A9" s="87" t="s">
        <v>486</v>
      </c>
      <c r="B9" s="40" t="s">
        <v>133</v>
      </c>
      <c r="C9" s="41">
        <v>0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f>SUM(C17:C19)</f>
        <v>0</v>
      </c>
    </row>
    <row r="17" spans="1:3" ht="9.75" customHeight="1" x14ac:dyDescent="0.3">
      <c r="A17" s="90">
        <v>3.1</v>
      </c>
      <c r="B17" s="42" t="s">
        <v>495</v>
      </c>
      <c r="C17" s="41">
        <v>0</v>
      </c>
    </row>
    <row r="18" spans="1:3" ht="9.75" customHeight="1" x14ac:dyDescent="0.3">
      <c r="A18" s="91">
        <v>3.2</v>
      </c>
      <c r="B18" s="42" t="s">
        <v>496</v>
      </c>
      <c r="C18" s="41">
        <v>0</v>
      </c>
    </row>
    <row r="19" spans="1:3" ht="9.75" customHeight="1" x14ac:dyDescent="0.3">
      <c r="A19" s="91">
        <v>3.3</v>
      </c>
      <c r="B19" s="43" t="s">
        <v>497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498</v>
      </c>
      <c r="B21" s="48"/>
      <c r="C21" s="36">
        <f>C6+C8-C16</f>
        <v>49407387.420000002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3" t="s">
        <v>65</v>
      </c>
      <c r="C23" s="1"/>
    </row>
    <row r="26" spans="1:3" ht="15" customHeight="1" x14ac:dyDescent="0.3">
      <c r="C26" s="103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5"/>
  <sheetViews>
    <sheetView workbookViewId="0">
      <selection activeCell="E29" sqref="E29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4" width="11.44140625" customWidth="1"/>
    <col min="5" max="5" width="14.88671875" customWidth="1"/>
    <col min="6" max="6" width="15.21875" bestFit="1" customWidth="1"/>
    <col min="7" max="26" width="11.44140625" customWidth="1"/>
  </cols>
  <sheetData>
    <row r="1" spans="1:6" ht="11.25" customHeight="1" x14ac:dyDescent="0.3">
      <c r="A1" s="125" t="str">
        <f>ESF!A1</f>
        <v>lnstituto Municipal de las Juventudes de León Guanajuato</v>
      </c>
      <c r="B1" s="118"/>
      <c r="C1" s="119"/>
    </row>
    <row r="2" spans="1:6" ht="11.25" customHeight="1" x14ac:dyDescent="0.3">
      <c r="A2" s="126" t="s">
        <v>499</v>
      </c>
      <c r="B2" s="117"/>
      <c r="C2" s="120"/>
    </row>
    <row r="3" spans="1:6" ht="11.25" customHeight="1" x14ac:dyDescent="0.3">
      <c r="A3" s="126" t="str">
        <f>ESF!A3</f>
        <v>Del 01 de Enero al 30 de Septiembre del 2025</v>
      </c>
      <c r="B3" s="117"/>
      <c r="C3" s="120"/>
    </row>
    <row r="4" spans="1:6" ht="9.75" customHeight="1" x14ac:dyDescent="0.3">
      <c r="A4" s="114" t="s">
        <v>482</v>
      </c>
      <c r="B4" s="121"/>
      <c r="C4" s="122"/>
    </row>
    <row r="5" spans="1:6" ht="11.25" customHeight="1" x14ac:dyDescent="0.3">
      <c r="A5" s="123" t="s">
        <v>483</v>
      </c>
      <c r="B5" s="124"/>
      <c r="C5" s="34">
        <v>2025</v>
      </c>
    </row>
    <row r="6" spans="1:6" ht="9.75" customHeight="1" x14ac:dyDescent="0.3">
      <c r="A6" s="92" t="s">
        <v>500</v>
      </c>
      <c r="B6" s="35"/>
      <c r="C6" s="49">
        <v>37982407.219999999</v>
      </c>
      <c r="E6" s="103"/>
      <c r="F6" s="103"/>
    </row>
    <row r="7" spans="1:6" ht="7.5" customHeight="1" x14ac:dyDescent="0.3">
      <c r="A7" s="50"/>
      <c r="B7" s="37"/>
      <c r="C7" s="51"/>
    </row>
    <row r="8" spans="1:6" ht="9.75" customHeight="1" x14ac:dyDescent="0.3">
      <c r="A8" s="86" t="s">
        <v>501</v>
      </c>
      <c r="B8" s="52"/>
      <c r="C8" s="39">
        <f>SUM(C9:C29)</f>
        <v>1635554.62</v>
      </c>
      <c r="E8" s="103"/>
      <c r="F8" s="103"/>
    </row>
    <row r="9" spans="1:6" ht="9.75" customHeight="1" x14ac:dyDescent="0.3">
      <c r="A9" s="93">
        <v>2.1</v>
      </c>
      <c r="B9" s="53" t="s">
        <v>163</v>
      </c>
      <c r="C9" s="54">
        <v>0</v>
      </c>
    </row>
    <row r="10" spans="1:6" ht="9.75" customHeight="1" x14ac:dyDescent="0.3">
      <c r="A10" s="93">
        <v>2.2000000000000002</v>
      </c>
      <c r="B10" s="53" t="s">
        <v>160</v>
      </c>
      <c r="C10" s="54">
        <v>0</v>
      </c>
    </row>
    <row r="11" spans="1:6" ht="9.75" customHeight="1" x14ac:dyDescent="0.3">
      <c r="A11" s="94">
        <v>2.2999999999999998</v>
      </c>
      <c r="B11" s="55" t="s">
        <v>325</v>
      </c>
      <c r="C11" s="54">
        <v>627545.32999999996</v>
      </c>
    </row>
    <row r="12" spans="1:6" ht="9.75" customHeight="1" x14ac:dyDescent="0.3">
      <c r="A12" s="94">
        <v>2.4</v>
      </c>
      <c r="B12" s="55" t="s">
        <v>326</v>
      </c>
      <c r="C12" s="54">
        <v>3768.69</v>
      </c>
    </row>
    <row r="13" spans="1:6" ht="9.75" customHeight="1" x14ac:dyDescent="0.3">
      <c r="A13" s="94">
        <v>2.5</v>
      </c>
      <c r="B13" s="55" t="s">
        <v>327</v>
      </c>
      <c r="C13" s="54">
        <v>0</v>
      </c>
    </row>
    <row r="14" spans="1:6" ht="9.75" customHeight="1" x14ac:dyDescent="0.3">
      <c r="A14" s="94">
        <v>2.6</v>
      </c>
      <c r="B14" s="55" t="s">
        <v>328</v>
      </c>
      <c r="C14" s="54">
        <v>972500</v>
      </c>
    </row>
    <row r="15" spans="1:6" ht="9.75" customHeight="1" x14ac:dyDescent="0.3">
      <c r="A15" s="94">
        <v>2.7</v>
      </c>
      <c r="B15" s="55" t="s">
        <v>329</v>
      </c>
      <c r="C15" s="54">
        <v>0</v>
      </c>
    </row>
    <row r="16" spans="1:6" ht="9.75" customHeight="1" x14ac:dyDescent="0.3">
      <c r="A16" s="94">
        <v>2.8</v>
      </c>
      <c r="B16" s="55" t="s">
        <v>330</v>
      </c>
      <c r="C16" s="54">
        <v>31740.6</v>
      </c>
    </row>
    <row r="17" spans="1:6" ht="9.75" customHeight="1" x14ac:dyDescent="0.3">
      <c r="A17" s="94">
        <v>2.9</v>
      </c>
      <c r="B17" s="55" t="s">
        <v>332</v>
      </c>
      <c r="C17" s="54">
        <v>0</v>
      </c>
    </row>
    <row r="18" spans="1:6" ht="9.75" customHeight="1" x14ac:dyDescent="0.3">
      <c r="A18" s="94" t="s">
        <v>502</v>
      </c>
      <c r="B18" s="55" t="s">
        <v>503</v>
      </c>
      <c r="C18" s="54">
        <v>0</v>
      </c>
    </row>
    <row r="19" spans="1:6" ht="9.75" customHeight="1" x14ac:dyDescent="0.3">
      <c r="A19" s="94" t="s">
        <v>504</v>
      </c>
      <c r="B19" s="55" t="s">
        <v>338</v>
      </c>
      <c r="C19" s="54">
        <v>0</v>
      </c>
    </row>
    <row r="20" spans="1:6" ht="9.75" customHeight="1" x14ac:dyDescent="0.3">
      <c r="A20" s="94" t="s">
        <v>505</v>
      </c>
      <c r="B20" s="55" t="s">
        <v>506</v>
      </c>
      <c r="C20" s="54">
        <v>0</v>
      </c>
    </row>
    <row r="21" spans="1:6" ht="9.75" customHeight="1" x14ac:dyDescent="0.3">
      <c r="A21" s="94" t="s">
        <v>507</v>
      </c>
      <c r="B21" s="55" t="s">
        <v>508</v>
      </c>
      <c r="C21" s="54">
        <v>0</v>
      </c>
    </row>
    <row r="22" spans="1:6" ht="9.75" customHeight="1" x14ac:dyDescent="0.3">
      <c r="A22" s="94" t="s">
        <v>509</v>
      </c>
      <c r="B22" s="55" t="s">
        <v>510</v>
      </c>
      <c r="C22" s="54">
        <v>0</v>
      </c>
    </row>
    <row r="23" spans="1:6" ht="9.75" customHeight="1" x14ac:dyDescent="0.3">
      <c r="A23" s="94" t="s">
        <v>511</v>
      </c>
      <c r="B23" s="55" t="s">
        <v>512</v>
      </c>
      <c r="C23" s="54">
        <v>0</v>
      </c>
    </row>
    <row r="24" spans="1:6" ht="9.75" customHeight="1" x14ac:dyDescent="0.3">
      <c r="A24" s="94" t="s">
        <v>513</v>
      </c>
      <c r="B24" s="55" t="s">
        <v>514</v>
      </c>
      <c r="C24" s="54">
        <v>0</v>
      </c>
    </row>
    <row r="25" spans="1:6" ht="9.75" customHeight="1" x14ac:dyDescent="0.3">
      <c r="A25" s="94" t="s">
        <v>515</v>
      </c>
      <c r="B25" s="55" t="s">
        <v>516</v>
      </c>
      <c r="C25" s="54">
        <v>0</v>
      </c>
    </row>
    <row r="26" spans="1:6" ht="9.75" customHeight="1" x14ac:dyDescent="0.3">
      <c r="A26" s="94" t="s">
        <v>517</v>
      </c>
      <c r="B26" s="55" t="s">
        <v>518</v>
      </c>
      <c r="C26" s="54">
        <v>0</v>
      </c>
    </row>
    <row r="27" spans="1:6" ht="9.75" customHeight="1" x14ac:dyDescent="0.3">
      <c r="A27" s="94" t="s">
        <v>519</v>
      </c>
      <c r="B27" s="55" t="s">
        <v>520</v>
      </c>
      <c r="C27" s="54">
        <v>0</v>
      </c>
    </row>
    <row r="28" spans="1:6" ht="9.75" customHeight="1" x14ac:dyDescent="0.3">
      <c r="A28" s="94" t="s">
        <v>521</v>
      </c>
      <c r="B28" s="55" t="s">
        <v>522</v>
      </c>
      <c r="C28" s="54">
        <v>0</v>
      </c>
    </row>
    <row r="29" spans="1:6" ht="9.75" customHeight="1" x14ac:dyDescent="0.3">
      <c r="A29" s="94" t="s">
        <v>523</v>
      </c>
      <c r="B29" s="53" t="s">
        <v>524</v>
      </c>
      <c r="C29" s="54">
        <v>0</v>
      </c>
    </row>
    <row r="30" spans="1:6" ht="7.5" customHeight="1" x14ac:dyDescent="0.3">
      <c r="A30" s="50"/>
      <c r="B30" s="56"/>
      <c r="C30" s="57"/>
    </row>
    <row r="31" spans="1:6" ht="9.75" customHeight="1" x14ac:dyDescent="0.3">
      <c r="A31" s="95" t="s">
        <v>525</v>
      </c>
      <c r="B31" s="58"/>
      <c r="C31" s="59">
        <f>SUM(C32:C38)</f>
        <v>396679.89</v>
      </c>
      <c r="F31" s="103"/>
    </row>
    <row r="32" spans="1:6" ht="9.75" customHeight="1" x14ac:dyDescent="0.3">
      <c r="A32" s="94" t="s">
        <v>526</v>
      </c>
      <c r="B32" s="55" t="s">
        <v>233</v>
      </c>
      <c r="C32" s="54">
        <v>396679.89</v>
      </c>
      <c r="F32" s="103"/>
    </row>
    <row r="33" spans="1:7" ht="9.75" customHeight="1" x14ac:dyDescent="0.3">
      <c r="A33" s="94" t="s">
        <v>527</v>
      </c>
      <c r="B33" s="55" t="s">
        <v>242</v>
      </c>
      <c r="C33" s="54">
        <v>0</v>
      </c>
    </row>
    <row r="34" spans="1:7" ht="9.75" customHeight="1" x14ac:dyDescent="0.3">
      <c r="A34" s="94" t="s">
        <v>528</v>
      </c>
      <c r="B34" s="55" t="s">
        <v>245</v>
      </c>
      <c r="C34" s="54">
        <v>0</v>
      </c>
    </row>
    <row r="35" spans="1:7" ht="9.75" customHeight="1" x14ac:dyDescent="0.3">
      <c r="A35" s="94" t="s">
        <v>529</v>
      </c>
      <c r="B35" s="55" t="s">
        <v>251</v>
      </c>
      <c r="C35" s="54">
        <v>0</v>
      </c>
    </row>
    <row r="36" spans="1:7" ht="9.75" customHeight="1" x14ac:dyDescent="0.3">
      <c r="A36" s="94" t="s">
        <v>530</v>
      </c>
      <c r="B36" s="55" t="s">
        <v>261</v>
      </c>
      <c r="C36" s="54">
        <v>0</v>
      </c>
    </row>
    <row r="37" spans="1:7" ht="9.75" customHeight="1" x14ac:dyDescent="0.3">
      <c r="A37" s="94" t="s">
        <v>531</v>
      </c>
      <c r="B37" s="55" t="s">
        <v>532</v>
      </c>
      <c r="C37" s="54">
        <v>0</v>
      </c>
    </row>
    <row r="38" spans="1:7" ht="9.75" customHeight="1" x14ac:dyDescent="0.3">
      <c r="A38" s="94" t="s">
        <v>533</v>
      </c>
      <c r="B38" s="53" t="s">
        <v>534</v>
      </c>
      <c r="C38" s="60">
        <v>0</v>
      </c>
    </row>
    <row r="39" spans="1:7" ht="7.5" customHeight="1" x14ac:dyDescent="0.3">
      <c r="A39" s="50"/>
      <c r="B39" s="61"/>
      <c r="C39" s="62"/>
    </row>
    <row r="40" spans="1:7" ht="9.75" customHeight="1" x14ac:dyDescent="0.3">
      <c r="A40" s="63" t="s">
        <v>535</v>
      </c>
      <c r="B40" s="35"/>
      <c r="C40" s="36">
        <f>C6-C8+C31</f>
        <v>36743532.490000002</v>
      </c>
      <c r="E40" s="107"/>
      <c r="F40" s="130"/>
      <c r="G40" s="103"/>
    </row>
    <row r="41" spans="1:7" ht="9.75" customHeight="1" x14ac:dyDescent="0.3">
      <c r="A41" s="1"/>
      <c r="B41" s="1"/>
      <c r="C41" s="1"/>
      <c r="E41" s="107"/>
    </row>
    <row r="42" spans="1:7" ht="9.75" customHeight="1" x14ac:dyDescent="0.3">
      <c r="A42" s="1"/>
      <c r="B42" s="13" t="s">
        <v>65</v>
      </c>
      <c r="C42" s="1"/>
    </row>
    <row r="43" spans="1:7" ht="15" customHeight="1" x14ac:dyDescent="0.3">
      <c r="F43" s="103"/>
    </row>
    <row r="44" spans="1:7" ht="15" customHeight="1" x14ac:dyDescent="0.3">
      <c r="D44" s="103"/>
    </row>
    <row r="45" spans="1:7" ht="15" customHeight="1" x14ac:dyDescent="0.3">
      <c r="C45" s="103"/>
      <c r="E45" s="103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26" workbookViewId="0">
      <selection activeCell="D50" sqref="D50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6" t="str">
        <f>'Notas a los Edos Financieros'!A1</f>
        <v>lnstituto Municipal de las Juventudes de León Guanajuato</v>
      </c>
      <c r="B1" s="129"/>
      <c r="C1" s="129"/>
      <c r="D1" s="129"/>
      <c r="E1" s="129"/>
      <c r="F1" s="129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6" t="s">
        <v>536</v>
      </c>
      <c r="B2" s="129"/>
      <c r="C2" s="129"/>
      <c r="D2" s="129"/>
      <c r="E2" s="129"/>
      <c r="F2" s="129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6" t="str">
        <f>'Notas a los Edos Financieros'!A3</f>
        <v>Del 01 de Enero al 30 de Septiembre del 2025</v>
      </c>
      <c r="B3" s="129"/>
      <c r="C3" s="129"/>
      <c r="D3" s="129"/>
      <c r="E3" s="129"/>
      <c r="F3" s="129"/>
      <c r="G3" s="74" t="s">
        <v>3</v>
      </c>
      <c r="H3" s="75">
        <f>'Notas a los Edos Financieros'!D3</f>
        <v>3</v>
      </c>
      <c r="I3" s="13"/>
      <c r="J3" s="13"/>
    </row>
    <row r="4" spans="1:10" ht="11.25" customHeight="1" x14ac:dyDescent="0.2">
      <c r="A4" s="116" t="s">
        <v>4</v>
      </c>
      <c r="B4" s="129"/>
      <c r="C4" s="129"/>
      <c r="D4" s="129"/>
      <c r="E4" s="129"/>
      <c r="F4" s="129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7" t="s">
        <v>572</v>
      </c>
      <c r="C39" s="128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47688273</v>
      </c>
      <c r="D41" s="13"/>
      <c r="E41" s="13"/>
      <c r="F41" s="15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-5261519.91</v>
      </c>
      <c r="D42" s="13"/>
      <c r="E42" s="13"/>
      <c r="F42" s="15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10742634.33</v>
      </c>
      <c r="D43" s="13"/>
      <c r="E43" s="13"/>
      <c r="F43" s="15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53169387.420000002</v>
      </c>
      <c r="D44" s="13"/>
      <c r="E44" s="13"/>
      <c r="F44" s="15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49335470.649999999</v>
      </c>
      <c r="D45" s="13"/>
      <c r="E45" s="13"/>
      <c r="F45" s="15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7" t="s">
        <v>578</v>
      </c>
      <c r="C48" s="128"/>
      <c r="D48" s="13"/>
      <c r="E48" s="13"/>
      <c r="F48" s="13"/>
      <c r="G48" s="13"/>
      <c r="H48" s="13"/>
      <c r="I48" s="13"/>
      <c r="J48" s="13"/>
    </row>
    <row r="49" spans="1:6" ht="9.75" customHeight="1" x14ac:dyDescent="0.2">
      <c r="A49" s="13"/>
      <c r="B49" s="99" t="s">
        <v>483</v>
      </c>
      <c r="C49" s="100">
        <v>2025</v>
      </c>
    </row>
    <row r="50" spans="1:6" ht="9.75" customHeight="1" x14ac:dyDescent="0.2">
      <c r="A50" s="13">
        <v>8210</v>
      </c>
      <c r="B50" s="64" t="s">
        <v>579</v>
      </c>
      <c r="C50" s="101">
        <v>-47688273</v>
      </c>
      <c r="F50" s="23"/>
    </row>
    <row r="51" spans="1:6" ht="9.75" customHeight="1" x14ac:dyDescent="0.2">
      <c r="A51" s="13">
        <v>8220</v>
      </c>
      <c r="B51" s="64" t="s">
        <v>580</v>
      </c>
      <c r="C51" s="101">
        <v>21692702.18</v>
      </c>
      <c r="F51" s="23"/>
    </row>
    <row r="52" spans="1:6" ht="9.75" customHeight="1" x14ac:dyDescent="0.2">
      <c r="A52" s="13">
        <v>8230</v>
      </c>
      <c r="B52" s="64" t="s">
        <v>581</v>
      </c>
      <c r="C52" s="101">
        <v>-11986836.4</v>
      </c>
      <c r="F52" s="23"/>
    </row>
    <row r="53" spans="1:6" ht="9.75" customHeight="1" x14ac:dyDescent="0.2">
      <c r="A53" s="13">
        <v>8240</v>
      </c>
      <c r="B53" s="64" t="s">
        <v>582</v>
      </c>
      <c r="C53" s="101">
        <v>37982407.219999999</v>
      </c>
      <c r="F53" s="23"/>
    </row>
    <row r="54" spans="1:6" ht="9.75" customHeight="1" x14ac:dyDescent="0.2">
      <c r="A54" s="13">
        <v>8250</v>
      </c>
      <c r="B54" s="64" t="s">
        <v>583</v>
      </c>
      <c r="C54" s="101">
        <v>37982407.219999999</v>
      </c>
      <c r="F54" s="23"/>
    </row>
    <row r="55" spans="1:6" ht="9.75" customHeight="1" x14ac:dyDescent="0.2">
      <c r="A55" s="13">
        <v>8260</v>
      </c>
      <c r="B55" s="64" t="s">
        <v>584</v>
      </c>
      <c r="C55" s="101">
        <v>37982407.219999999</v>
      </c>
      <c r="F55" s="23"/>
    </row>
    <row r="56" spans="1:6" ht="9.75" customHeight="1" x14ac:dyDescent="0.2">
      <c r="A56" s="13">
        <v>8270</v>
      </c>
      <c r="B56" s="65" t="s">
        <v>585</v>
      </c>
      <c r="C56" s="102">
        <v>37670484.420000002</v>
      </c>
      <c r="F56" s="23"/>
    </row>
    <row r="57" spans="1:6" ht="9.75" customHeight="1" x14ac:dyDescent="0.2">
      <c r="A57" s="13"/>
      <c r="B57" s="13"/>
      <c r="C57" s="13"/>
    </row>
    <row r="58" spans="1:6" ht="9.75" customHeight="1" x14ac:dyDescent="0.2">
      <c r="A58" s="13"/>
      <c r="B58" s="13"/>
      <c r="C58" s="13"/>
    </row>
    <row r="59" spans="1:6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Instituto Municipal de De Leon</cp:lastModifiedBy>
  <cp:revision/>
  <cp:lastPrinted>2025-07-21T18:47:42Z</cp:lastPrinted>
  <dcterms:created xsi:type="dcterms:W3CDTF">2024-07-17T18:53:12Z</dcterms:created>
  <dcterms:modified xsi:type="dcterms:W3CDTF">2025-10-23T04:07:58Z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