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2.- Trimestral 2025 IMJU\EXCEL\"/>
    </mc:Choice>
  </mc:AlternateContent>
  <xr:revisionPtr revIDLastSave="0" documentId="13_ncr:1_{479C89F1-1034-4EFD-BC60-4AABCBE6FFBD}" xr6:coauthVersionLast="47" xr6:coauthVersionMax="47" xr10:uidLastSave="{00000000-0000-0000-0000-000000000000}"/>
  <bookViews>
    <workbookView xWindow="-120" yWindow="-120" windowWidth="20730" windowHeight="1104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0" l="1"/>
  <c r="E47" i="2" l="1"/>
  <c r="B17" i="2"/>
  <c r="B47" i="2" s="1"/>
  <c r="B25" i="2"/>
  <c r="B9" i="2"/>
  <c r="B7" i="19" l="1"/>
  <c r="G19" i="9"/>
  <c r="G9" i="9" s="1"/>
  <c r="B19" i="9"/>
  <c r="G9" i="8"/>
  <c r="G29" i="7" l="1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29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8" i="22"/>
  <c r="B31" i="16"/>
  <c r="F30" i="20"/>
  <c r="E30" i="20"/>
  <c r="B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D9" i="9" s="1"/>
  <c r="E19" i="9"/>
  <c r="F19" i="9"/>
  <c r="F9" i="9" s="1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C9" i="8"/>
  <c r="C29" i="8" s="1"/>
  <c r="D9" i="8"/>
  <c r="D29" i="8" s="1"/>
  <c r="E9" i="8"/>
  <c r="F9" i="8"/>
  <c r="B9" i="8"/>
  <c r="B29" i="8" s="1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59" i="2" s="1"/>
  <c r="C60" i="2"/>
  <c r="B60" i="2"/>
  <c r="C41" i="2"/>
  <c r="B41" i="2"/>
  <c r="C38" i="2"/>
  <c r="E29" i="8" l="1"/>
  <c r="F29" i="8"/>
  <c r="C9" i="7"/>
  <c r="G28" i="7"/>
  <c r="E79" i="2"/>
  <c r="E81" i="2" s="1"/>
  <c r="F47" i="2"/>
  <c r="F59" i="2" s="1"/>
  <c r="F81" i="2" s="1"/>
  <c r="K20" i="4"/>
  <c r="E20" i="4"/>
  <c r="I20" i="4"/>
  <c r="C43" i="9"/>
  <c r="C77" i="9" s="1"/>
  <c r="B43" i="9"/>
  <c r="E9" i="9"/>
  <c r="B9" i="9"/>
  <c r="D43" i="9"/>
  <c r="D77" i="9" s="1"/>
  <c r="E43" i="9"/>
  <c r="E77" i="9" s="1"/>
  <c r="G43" i="9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C17" i="2"/>
  <c r="C9" i="2"/>
  <c r="B62" i="2" l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<sst xmlns="http://schemas.openxmlformats.org/spreadsheetml/2006/main" count="1023" uniqueCount="603">
  <si>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</si>
  <si>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</si>
  <si>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</si>
  <si>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</si>
  <si>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</si>
  <si>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</si>
  <si>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</si>
  <si>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</si>
  <si>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</si>
  <si>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</si>
  <si>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</si>
  <si>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</si>
  <si>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</si>
  <si>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</si>
  <si>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</si>
  <si>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</si>
  <si>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</si>
  <si>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</si>
  <si>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</si>
  <si>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</si>
  <si>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</si>
  <si>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</si>
  <si>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</si>
  <si>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</si>
  <si>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</si>
  <si>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</si>
  <si>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</si>
  <si>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</si>
  <si>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</si>
  <si>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</si>
  <si>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</si>
  <si>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</si>
  <si>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</si>
  <si>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</si>
  <si>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</si>
  <si>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</si>
  <si>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</si>
  <si>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</si>
  <si>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</si>
  <si>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</si>
  <si>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</si>
  <si>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</si>
  <si>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</si>
  <si>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</si>
  <si>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</si>
  <si>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</si>
  <si>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</si>
  <si>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</si>
  <si>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</si>
  <si>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</si>
  <si>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</si>
  <si>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</si>
  <si>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</si>
  <si>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</si>
  <si>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</si>
  <si>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</si>
  <si>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</si>
  <si>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</si>
  <si>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</si>
  <si>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</si>
  <si>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</si>
  <si>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</si>
  <si>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</si>
  <si>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</si>
  <si>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</si>
  <si>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</si>
  <si>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</si>
  <si>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</si>
  <si>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</si>
  <si>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</si>
  <si>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</si>
  <si>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</si>
  <si>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</si>
  <si>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</si>
  <si>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</si>
  <si>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</si>
  <si>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</si>
  <si>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</si>
  <si>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</si>
  <si>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</si>
  <si>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</si>
  <si>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</si>
  <si>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</si>
  <si>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</si>
  <si>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</si>
  <si>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</si>
  <si>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</si>
  <si>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</si>
  <si>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</si>
  <si>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</si>
  <si>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</si>
  <si>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</si>
  <si>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</si>
  <si>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</si>
  <si>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</si>
  <si>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</si>
  <si>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</si>
  <si>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</si>
  <si>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</si>
  <si>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</si>
  <si>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</si>
  <si>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</si>
  <si>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</si>
  <si>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</si>
  <si>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</si>
  <si>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</si>
  <si>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</si>
  <si>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</si>
  <si>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</si>
  <si>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</si>
  <si>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</si>
  <si>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</si>
  <si>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</si>
  <si>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</si>
  <si>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</si>
  <si>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</si>
  <si>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</si>
  <si>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</si>
  <si>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</si>
  <si>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</si>
  <si>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</si>
  <si>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</si>
  <si>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</si>
  <si>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</si>
  <si>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</si>
  <si>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</si>
  <si>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</si>
  <si>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</si>
  <si>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</si>
  <si>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</si>
  <si>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</si>
  <si>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</si>
  <si>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</si>
  <si>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</si>
  <si>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</si>
  <si>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</si>
  <si>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</si>
  <si>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</si>
  <si>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</si>
  <si>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</si>
  <si>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</si>
  <si>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</si>
  <si>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</si>
  <si>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</si>
  <si>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</si>
  <si>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</si>
  <si>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</si>
  <si>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</si>
  <si>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</si>
  <si>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</si>
  <si>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</si>
  <si>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</si>
  <si>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</si>
  <si>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</si>
  <si>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</si>
  <si>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</si>
  <si>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</si>
  <si>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</si>
  <si>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</si>
  <si>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</si>
  <si>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</si>
  <si>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</si>
  <si>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</si>
  <si>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</si>
  <si>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</si>
  <si>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</si>
  <si>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</si>
  <si>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</si>
  <si>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</si>
  <si>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</si>
  <si>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</si>
  <si>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</si>
  <si>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</si>
  <si>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</si>
  <si>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</si>
  <si>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</si>
  <si>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</si>
  <si>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</si>
  <si>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</si>
  <si>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</si>
  <si>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</si>
  <si>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</si>
  <si>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</si>
  <si>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</si>
  <si>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</si>
  <si>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</si>
  <si>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</si>
  <si>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</si>
  <si>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</si>
  <si>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</si>
  <si>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</si>
  <si>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</si>
  <si>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</si>
  <si>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</si>
  <si>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</si>
  <si>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</si>
  <si>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</si>
  <si>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</si>
  <si>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</si>
  <si>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</si>
  <si>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</si>
  <si>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</si>
  <si>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</si>
  <si>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</si>
  <si>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</si>
  <si>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</si>
  <si>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</si>
  <si>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</si>
  <si>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</si>
  <si>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</si>
  <si>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</si>
  <si>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</si>
  <si>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</si>
  <si>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</si>
  <si>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</si>
  <si>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</si>
  <si>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</si>
  <si>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</si>
  <si>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</si>
  <si>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</si>
  <si>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</si>
  <si>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</si>
  <si>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</si>
  <si>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</si>
  <si>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</si>
  <si>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</si>
  <si>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</si>
  <si>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</si>
  <si>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</si>
  <si>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</si>
  <si>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</si>
  <si>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</si>
  <si>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</si>
  <si>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</si>
  <si>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</si>
  <si>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</si>
  <si>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</si>
  <si>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</si>
  <si>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</si>
  <si>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</si>
  <si>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</si>
  <si>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</si>
  <si>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</si>
  <si>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</si>
  <si>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</si>
  <si>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</si>
  <si>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</si>
  <si>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</si>
  <si>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</si>
  <si>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</si>
  <si>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</si>
  <si>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</si>
  <si>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</si>
  <si>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</si>
  <si>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</si>
  <si>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</si>
  <si>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</si>
  <si>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</si>
  <si>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</si>
  <si>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</si>
  <si>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</si>
  <si>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</si>
  <si>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</si>
  <si>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</si>
  <si>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</si>
  <si>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</si>
  <si>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</si>
  <si>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</si>
  <si>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</si>
  <si>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</si>
  <si>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</si>
  <si>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</si>
  <si>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</si>
  <si>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</si>
  <si>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</si>
  <si>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</si>
  <si>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</si>
  <si>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</si>
  <si>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</si>
  <si>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</si>
  <si>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</si>
  <si>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</si>
  <si>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</si>
  <si>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</si>
  <si>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</si>
  <si>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</si>
  <si>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</si>
  <si>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</si>
  <si>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</si>
  <si>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</si>
  <si>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</si>
  <si>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</si>
  <si>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</si>
  <si>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</si>
  <si>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</si>
  <si>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</si>
  <si>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</si>
  <si>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</si>
  <si>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</si>
  <si>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</si>
  <si>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</si>
  <si>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</si>
  <si>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</si>
  <si>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</si>
  <si>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</si>
  <si>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</si>
  <si>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</si>
  <si>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</si>
  <si>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</si>
  <si>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</si>
  <si>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</si>
  <si>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</si>
  <si>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</si>
  <si>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</si>
  <si>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</si>
  <si>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</si>
  <si>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</si>
  <si>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</si>
  <si>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</si>
  <si>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</si>
  <si>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</si>
  <si>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</si>
  <si>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</si>
  <si>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</si>
  <si>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</si>
  <si>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</si>
  <si>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</si>
  <si>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</si>
  <si>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</si>
  <si>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</si>
  <si>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</si>
  <si>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</si>
  <si>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</si>
  <si>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</si>
  <si>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</si>
  <si>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</si>
  <si>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</si>
  <si>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</si>
  <si>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</si>
  <si>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</si>
  <si>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</si>
  <si>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</si>
  <si>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</si>
  <si>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</si>
  <si>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</si>
  <si>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</si>
  <si>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</si>
  <si>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</si>
  <si>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</si>
  <si>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</si>
  <si>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</si>
  <si>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</si>
  <si>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</si>
  <si>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</si>
  <si>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</si>
  <si>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</si>
  <si>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</si>
  <si>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</si>
  <si>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</si>
  <si>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</si>
  <si>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</si>
  <si>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</si>
  <si>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</si>
  <si>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</si>
  <si>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</si>
  <si>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</si>
  <si>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</si>
  <si>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</si>
  <si>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</si>
  <si>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</si>
  <si>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</si>
  <si>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</si>
  <si>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</si>
  <si>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</si>
  <si>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</si>
  <si>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</si>
  <si>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</si>
  <si>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</si>
  <si>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</si>
  <si>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</si>
  <si>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</si>
  <si>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</si>
  <si>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</si>
  <si>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</si>
  <si>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</si>
  <si>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</si>
  <si>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</si>
  <si>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</si>
  <si>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</si>
  <si>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</si>
  <si>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</si>
  <si>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</si>
  <si>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</si>
  <si>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</si>
  <si>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</si>
  <si>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</si>
  <si>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</si>
  <si>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</si>
  <si>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</si>
  <si>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</si>
  <si>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</si>
  <si>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</si>
  <si>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</si>
  <si>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</si>
  <si>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</si>
  <si>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</si>
  <si>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</si>
  <si>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</si>
  <si>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</si>
  <si>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</si>
  <si>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</si>
  <si>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</si>
  <si>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</si>
  <si>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</si>
  <si>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</si>
  <si>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</si>
  <si>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</si>
  <si>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</si>
  <si>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</si>
  <si>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</si>
  <si>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</si>
  <si>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</si>
  <si>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</si>
  <si>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</si>
  <si>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</si>
  <si>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</si>
  <si>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</si>
  <si>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</si>
  <si>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</si>
  <si>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</si>
  <si>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</si>
  <si>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</si>
  <si>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</si>
  <si>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</si>
  <si>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</si>
  <si>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</si>
  <si>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</si>
  <si>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</si>
  <si>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</si>
  <si>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</si>
  <si>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</si>
  <si>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</si>
  <si>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</si>
  <si>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</si>
  <si>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</si>
  <si>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</si>
  <si>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</si>
  <si>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</si>
  <si>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</si>
  <si>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</si>
  <si>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</si>
  <si>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</si>
  <si>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</si>
  <si>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</si>
  <si>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</si>
  <si>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</si>
  <si>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</si>
  <si>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</si>
  <si>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</si>
  <si>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</si>
  <si>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</si>
  <si>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</si>
  <si>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</si>
  <si>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</si>
  <si>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</si>
  <si>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</si>
  <si>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</si>
  <si>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</si>
  <si>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</si>
  <si>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</si>
  <si>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</si>
  <si>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</si>
  <si>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</si>
  <si>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</si>
  <si>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</si>
  <si>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</si>
  <si>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</si>
  <si>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</si>
  <si>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</si>
  <si>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</si>
  <si>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</si>
  <si>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</si>
  <si>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</si>
  <si>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</si>
  <si>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</si>
  <si>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</si>
  <si>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</si>
  <si>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</si>
  <si>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</si>
  <si>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</si>
  <si>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</si>
  <si>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</si>
  <si>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</si>
  <si>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</si>
  <si>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</si>
  <si>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</si>
  <si>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</si>
  <si>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</si>
  <si>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</si>
  <si>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</si>
  <si>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</si>
  <si>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</si>
  <si>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</si>
  <si>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</si>
  <si>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</si>
  <si>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</si>
  <si>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</si>
  <si>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</si>
  <si>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</si>
  <si>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</si>
  <si>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</si>
  <si>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</si>
  <si>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</si>
  <si>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</si>
  <si>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</si>
  <si>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</si>
  <si>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</si>
  <si>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</si>
  <si>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</si>
  <si>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</si>
  <si>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</si>
  <si>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</si>
  <si>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</si>
  <si>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</si>
  <si>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</si>
  <si>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</si>
  <si>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</si>
  <si>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</si>
  <si>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</si>
  <si>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</si>
  <si>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</si>
  <si>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</si>
  <si>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</si>
  <si>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</si>
  <si>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</si>
  <si>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</si>
  <si>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</si>
  <si>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</si>
  <si>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</si>
  <si>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</si>
  <si>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</si>
  <si>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</si>
  <si>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</si>
  <si>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</si>
  <si>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</si>
  <si>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</si>
  <si>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</si>
  <si>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</si>
  <si>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</si>
  <si>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</si>
  <si>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</si>
  <si>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</si>
  <si>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</si>
  <si>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</si>
  <si>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</si>
  <si>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</si>
  <si>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</si>
  <si>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</si>
  <si>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</si>
  <si>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</si>
  <si>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</si>
  <si>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</si>
  <si>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</si>
  <si>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</si>
  <si>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</si>
  <si>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</si>
  <si>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</si>
  <si>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</si>
  <si>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</si>
  <si>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</si>
  <si>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</si>
  <si>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</si>
  <si>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</si>
  <si>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</si>
  <si>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</si>
  <si>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</si>
  <si>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</si>
  <si>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</si>
  <si>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</si>
  <si>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</si>
  <si>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</si>
  <si>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</si>
  <si>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</si>
  <si>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</si>
  <si>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</si>
  <si>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</si>
  <si>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</si>
  <si>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</si>
  <si>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</si>
  <si>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</si>
  <si>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</si>
  <si>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</si>
  <si>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</si>
  <si>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</si>
  <si>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</si>
  <si>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</si>
  <si>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</si>
  <si>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</si>
  <si>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</si>
  <si>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</si>
  <si>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INSTITUTO MUNICIPAL DE LAS JUVENTUDES DE LEON GUANAJUATO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</si>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</sst>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topLeftCell="B62" zoomScale="75" zoomScaleNormal="75" workbookViewId="0">
      <selection activeCell="K62" sqref="K6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12148938.949999999</v>
      </c>
      <c r="C9" s="47">
        <f>SUM(C10:C16)</f>
        <v>6064693.6699999999</v>
      </c>
      <c r="D9" s="46" t="s">
        <v>12</v>
      </c>
      <c r="E9" s="47">
        <f>SUM(E10:E18)</f>
        <v>2197414.48</v>
      </c>
      <c r="F9" s="47">
        <f>SUM(F10:F18)</f>
        <v>2363899.0499999998</v>
      </c>
    </row>
    <row r="10" spans="1:6" x14ac:dyDescent="0.25">
      <c r="A10" s="48" t="s">
        <v>13</v>
      </c>
      <c r="B10" s="47">
        <v>0</v>
      </c>
      <c r="C10" s="47">
        <v>0</v>
      </c>
      <c r="D10" s="48" t="s">
        <v>14</v>
      </c>
      <c r="E10" s="47">
        <v>849233.9</v>
      </c>
      <c r="F10" s="47">
        <v>852546.86</v>
      </c>
    </row>
    <row r="11" spans="1:6" x14ac:dyDescent="0.25">
      <c r="A11" s="48" t="s">
        <v>15</v>
      </c>
      <c r="B11" s="47">
        <v>12148938.949999999</v>
      </c>
      <c r="C11" s="47">
        <v>6064693.6699999999</v>
      </c>
      <c r="D11" s="48" t="s">
        <v>16</v>
      </c>
      <c r="E11" s="47">
        <v>51749.26</v>
      </c>
      <c r="F11" s="47">
        <v>938356.02</v>
      </c>
    </row>
    <row r="12" spans="1:6" x14ac:dyDescent="0.25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 x14ac:dyDescent="0.25">
      <c r="A13" s="48" t="s">
        <v>19</v>
      </c>
      <c r="B13" s="47">
        <v>0</v>
      </c>
      <c r="C13" s="47">
        <v>0</v>
      </c>
      <c r="D13" s="48" t="s">
        <v>20</v>
      </c>
      <c r="E13" s="47">
        <v>0</v>
      </c>
      <c r="F13" s="47">
        <v>0</v>
      </c>
    </row>
    <row r="14" spans="1:6" x14ac:dyDescent="0.25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 x14ac:dyDescent="0.25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 x14ac:dyDescent="0.25">
      <c r="A16" s="48" t="s">
        <v>25</v>
      </c>
      <c r="B16" s="47">
        <v>0</v>
      </c>
      <c r="C16" s="47">
        <v>0</v>
      </c>
      <c r="D16" s="48" t="s">
        <v>26</v>
      </c>
      <c r="E16" s="47">
        <v>1296431.32</v>
      </c>
      <c r="F16" s="47">
        <v>572996.17000000004</v>
      </c>
    </row>
    <row r="17" spans="1:6" x14ac:dyDescent="0.25">
      <c r="A17" s="46" t="s">
        <v>27</v>
      </c>
      <c r="B17" s="47">
        <f>SUM(B18:B24)</f>
        <v>3834795.91</v>
      </c>
      <c r="C17" s="47">
        <f>SUM(C18:C24)</f>
        <v>19252.59</v>
      </c>
      <c r="D17" s="48" t="s">
        <v>28</v>
      </c>
      <c r="E17" s="47">
        <v>0</v>
      </c>
      <c r="F17" s="47">
        <v>0</v>
      </c>
    </row>
    <row r="18" spans="1:6" x14ac:dyDescent="0.25">
      <c r="A18" s="48" t="s">
        <v>29</v>
      </c>
      <c r="B18" s="47">
        <v>0</v>
      </c>
      <c r="C18" s="47">
        <v>0</v>
      </c>
      <c r="D18" s="48" t="s">
        <v>30</v>
      </c>
      <c r="E18" s="47">
        <v>0</v>
      </c>
      <c r="F18" s="47">
        <v>0</v>
      </c>
    </row>
    <row r="19" spans="1:6" x14ac:dyDescent="0.25">
      <c r="A19" s="48" t="s">
        <v>31</v>
      </c>
      <c r="B19" s="47">
        <v>3833916.77</v>
      </c>
      <c r="C19" s="47">
        <v>0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47">
        <v>879.14</v>
      </c>
      <c r="C20" s="47">
        <v>19252.59</v>
      </c>
      <c r="D20" s="48" t="s">
        <v>34</v>
      </c>
      <c r="E20" s="47">
        <v>0</v>
      </c>
      <c r="F20" s="47">
        <v>0</v>
      </c>
    </row>
    <row r="21" spans="1:6" x14ac:dyDescent="0.25">
      <c r="A21" s="48" t="s">
        <v>35</v>
      </c>
      <c r="B21" s="47">
        <v>0</v>
      </c>
      <c r="C21" s="47">
        <v>0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47">
        <v>0</v>
      </c>
      <c r="C22" s="47">
        <v>0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47">
        <v>0</v>
      </c>
      <c r="C24" s="47">
        <v>0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47">
        <f>SUM(B26:B30)</f>
        <v>32600.560000000001</v>
      </c>
      <c r="C25" s="47">
        <f>SUM(C26:C30)</f>
        <v>0</v>
      </c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47">
        <v>32600.560000000001</v>
      </c>
      <c r="C26" s="47">
        <v>0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47">
        <v>0</v>
      </c>
      <c r="C37" s="47">
        <v>0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16016335.42</v>
      </c>
      <c r="C47" s="4">
        <f>C9+C17+C25+C31+C37+C38+C41</f>
        <v>6083946.2599999998</v>
      </c>
      <c r="D47" s="2" t="s">
        <v>86</v>
      </c>
      <c r="E47" s="4">
        <f>E9+E19+E23+E26+E27+E31+E38+E42</f>
        <v>2197414.48</v>
      </c>
      <c r="F47" s="4">
        <f>F9+F19+F23+F26+F27+F31+F38+F42</f>
        <v>2363899.0499999998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47">
        <v>0</v>
      </c>
      <c r="C52" s="47">
        <v>0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8736263.5600000005</v>
      </c>
      <c r="C53" s="47">
        <v>8540698.9499999993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47">
        <v>2364857.71</v>
      </c>
      <c r="C54" s="47">
        <v>2364857.71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47">
        <v>-9646773.6999999993</v>
      </c>
      <c r="C55" s="47">
        <v>-9417428.9000000004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2197414.48</v>
      </c>
      <c r="F59" s="4">
        <f>F47+F57</f>
        <v>2363899.0499999998</v>
      </c>
    </row>
    <row r="60" spans="1:6" x14ac:dyDescent="0.25">
      <c r="A60" s="3" t="s">
        <v>106</v>
      </c>
      <c r="B60" s="4">
        <f>SUM(B50:B58)</f>
        <v>1454347.5700000003</v>
      </c>
      <c r="C60" s="4">
        <f>SUM(C50:C58)</f>
        <v>1488127.7599999998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17470682.990000002</v>
      </c>
      <c r="C62" s="4">
        <f>SUM(C47+C60)</f>
        <v>7572074.0199999996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367549.83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110</v>
      </c>
      <c r="E64" s="47">
        <v>367549.83</v>
      </c>
      <c r="F64" s="47">
        <v>0</v>
      </c>
    </row>
    <row r="65" spans="1:6" x14ac:dyDescent="0.25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f>SUM(E69:E73)</f>
        <v>14905718.68</v>
      </c>
      <c r="F68" s="47">
        <f>SUM(F69:F73)</f>
        <v>5208174.9700000007</v>
      </c>
    </row>
    <row r="69" spans="1:6" x14ac:dyDescent="0.25">
      <c r="A69" s="53"/>
      <c r="B69" s="45"/>
      <c r="C69" s="45"/>
      <c r="D69" s="46" t="s">
        <v>114</v>
      </c>
      <c r="E69" s="47">
        <v>12178194.42</v>
      </c>
      <c r="F69" s="47">
        <v>1812003.25</v>
      </c>
    </row>
    <row r="70" spans="1:6" x14ac:dyDescent="0.25">
      <c r="A70" s="53"/>
      <c r="B70" s="45"/>
      <c r="C70" s="45"/>
      <c r="D70" s="46" t="s">
        <v>115</v>
      </c>
      <c r="E70" s="47">
        <v>2670356.52</v>
      </c>
      <c r="F70" s="47">
        <v>3339003.98</v>
      </c>
    </row>
    <row r="71" spans="1:6" x14ac:dyDescent="0.25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118</v>
      </c>
      <c r="E73" s="47">
        <v>57167.74</v>
      </c>
      <c r="F73" s="47">
        <v>57167.74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15273268.51</v>
      </c>
      <c r="F79" s="4">
        <f>F63+F68+F75</f>
        <v>5208174.9700000007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17470682.989999998</v>
      </c>
      <c r="F81" s="4">
        <f>F59+F79</f>
        <v>7572074.0200000005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E84" s="160"/>
      <c r="F84" s="16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C9 E9:F9 B48:C52 B32:C46 B18:C18 B10 B21:C24 B27:C30 B56:C62 E12:F15 E71:F72 E74:F81 E17:F46 B12:B16 C19 E65:F68 F64 C17 C25 E48:F63 F4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6" zoomScale="75" zoomScaleNormal="75" workbookViewId="0">
      <selection activeCell="E42" sqref="E4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453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LAS JUVENTUDES DE LEON 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454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455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463</v>
      </c>
      <c r="B7" s="119">
        <f>SUM(B8:B19)</f>
        <v>47688273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473</v>
      </c>
      <c r="B17" s="75">
        <v>47688273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476</v>
      </c>
      <c r="B20" s="75"/>
      <c r="C20" s="75"/>
      <c r="D20" s="75"/>
      <c r="E20" s="75"/>
      <c r="F20" s="75"/>
      <c r="G20" s="75"/>
    </row>
    <row r="21" spans="1:7" x14ac:dyDescent="0.25">
      <c r="A21" s="3" t="s">
        <v>477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476</v>
      </c>
      <c r="B27" s="76"/>
      <c r="C27" s="76"/>
      <c r="D27" s="76"/>
      <c r="E27" s="76"/>
      <c r="F27" s="76"/>
      <c r="G27" s="76"/>
    </row>
    <row r="28" spans="1:7" x14ac:dyDescent="0.25">
      <c r="A28" s="3" t="s">
        <v>483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485</v>
      </c>
      <c r="B31" s="119">
        <f>B21+B7+B28</f>
        <v>47688273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 C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4" sqref="A4:G4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488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LAS JUVENTUDES DE LEON 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489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455</v>
      </c>
      <c r="B5" s="174"/>
      <c r="C5" s="174"/>
      <c r="D5" s="174"/>
      <c r="E5" s="174"/>
      <c r="F5" s="174"/>
      <c r="G5" s="175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490</v>
      </c>
      <c r="B7" s="119">
        <f>SUM(B8:B16)</f>
        <v>47688273</v>
      </c>
      <c r="C7" s="119">
        <f t="shared" ref="C7:G7" si="0">SUM(C8:C16)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491</v>
      </c>
      <c r="B8" s="75">
        <v>37110088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492</v>
      </c>
      <c r="B9" s="75">
        <v>2549204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493</v>
      </c>
      <c r="B10" s="75">
        <v>7528981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495</v>
      </c>
      <c r="B12" s="75">
        <v>500000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502</v>
      </c>
      <c r="B29" s="119">
        <f>B18+B7</f>
        <v>47688273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C7:G7 B27:G28 B18:G26 B29:G29 C11:G11 C8:G8 C9:G9 C10:G10 B13:G16 C12:G1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2"/>
  <sheetViews>
    <sheetView showGridLines="0" topLeftCell="A25" zoomScale="75" zoomScaleNormal="75" workbookViewId="0">
      <selection activeCell="G51" sqref="G5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503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LAS JUVENTUDES DE LEON 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504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512</v>
      </c>
      <c r="B6" s="119">
        <f>SUM(B7:B18)</f>
        <v>38682635.420000002</v>
      </c>
      <c r="C6" s="119">
        <f t="shared" ref="C6:G6" si="0">SUM(C7:C18)</f>
        <v>44990432.439999998</v>
      </c>
      <c r="D6" s="119">
        <f t="shared" si="0"/>
        <v>48487802.07</v>
      </c>
      <c r="E6" s="119">
        <f t="shared" si="0"/>
        <v>52599376.199999996</v>
      </c>
      <c r="F6" s="119">
        <f t="shared" si="0"/>
        <v>60817032.210000001</v>
      </c>
      <c r="G6" s="119">
        <f t="shared" si="0"/>
        <v>33720356.540000007</v>
      </c>
    </row>
    <row r="7" spans="1:7" x14ac:dyDescent="0.25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16888</v>
      </c>
      <c r="C11" s="75">
        <v>0</v>
      </c>
      <c r="D11" s="75">
        <v>383830.89</v>
      </c>
      <c r="E11" s="75">
        <v>295140.3</v>
      </c>
      <c r="F11" s="75">
        <v>23519.26</v>
      </c>
      <c r="G11" s="75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470</v>
      </c>
      <c r="B13" s="75">
        <v>0</v>
      </c>
      <c r="C13" s="75">
        <v>0</v>
      </c>
      <c r="D13" s="75">
        <v>2401.38</v>
      </c>
      <c r="E13" s="75">
        <v>0</v>
      </c>
      <c r="F13" s="75">
        <v>100000</v>
      </c>
      <c r="G13" s="75">
        <v>103791.34</v>
      </c>
    </row>
    <row r="14" spans="1:7" x14ac:dyDescent="0.25">
      <c r="A14" s="58" t="s">
        <v>471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38665747.420000002</v>
      </c>
      <c r="C16" s="75">
        <v>44990432.439999998</v>
      </c>
      <c r="D16" s="75">
        <v>48101569.799999997</v>
      </c>
      <c r="E16" s="75">
        <v>52304235.899999999</v>
      </c>
      <c r="F16" s="75">
        <v>60693512.950000003</v>
      </c>
      <c r="G16" s="75">
        <v>33616565.200000003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514</v>
      </c>
      <c r="B27" s="119">
        <f>SUM(B28)</f>
        <v>86090.51</v>
      </c>
      <c r="C27" s="119">
        <f t="shared" ref="C27:G27" si="2">SUM(C28)</f>
        <v>249361.4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295</v>
      </c>
      <c r="B28" s="76">
        <v>86090.51</v>
      </c>
      <c r="C28" s="76">
        <v>249361.4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515</v>
      </c>
      <c r="B30" s="119">
        <f>B20+B6+B27</f>
        <v>38768725.93</v>
      </c>
      <c r="C30" s="119">
        <f t="shared" ref="C30:G30" si="3">C20+C6+C27</f>
        <v>45239793.839999996</v>
      </c>
      <c r="D30" s="119">
        <f t="shared" si="3"/>
        <v>48487802.07</v>
      </c>
      <c r="E30" s="119">
        <f t="shared" si="3"/>
        <v>52599376.199999996</v>
      </c>
      <c r="F30" s="119">
        <f t="shared" si="3"/>
        <v>60817032.210000001</v>
      </c>
      <c r="G30" s="119">
        <f t="shared" si="3"/>
        <v>33720356.540000007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516</v>
      </c>
    </row>
    <row r="39" spans="1:7" x14ac:dyDescent="0.25">
      <c r="A39" t="s">
        <v>517</v>
      </c>
    </row>
    <row r="41" spans="1:7" x14ac:dyDescent="0.25">
      <c r="G41" s="160"/>
    </row>
    <row r="42" spans="1:7" x14ac:dyDescent="0.25">
      <c r="B42" s="160"/>
      <c r="C42" s="160"/>
      <c r="D42" s="160"/>
      <c r="E42" s="160"/>
      <c r="F42" s="160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27 G11:G12 B29:G30 D28:G28 G14:G1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518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INSTITUTO MUNICIPAL DE LAS JUVENTUDES DE LEON 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519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490</v>
      </c>
      <c r="B6" s="119">
        <f t="shared" ref="B6:G6" si="0">SUM(B7:B15)</f>
        <v>37919522.759999998</v>
      </c>
      <c r="C6" s="119">
        <f t="shared" si="0"/>
        <v>42410353.630000003</v>
      </c>
      <c r="D6" s="119">
        <f t="shared" si="0"/>
        <v>43446471.07</v>
      </c>
      <c r="E6" s="119">
        <f t="shared" si="0"/>
        <v>49966663.839999996</v>
      </c>
      <c r="F6" s="119">
        <f t="shared" si="0"/>
        <v>58252434.050000004</v>
      </c>
      <c r="G6" s="119">
        <f t="shared" si="0"/>
        <v>21508381.93</v>
      </c>
    </row>
    <row r="7" spans="1:7" x14ac:dyDescent="0.25">
      <c r="A7" s="58" t="s">
        <v>491</v>
      </c>
      <c r="B7" s="75">
        <v>26396833.829999998</v>
      </c>
      <c r="C7" s="75">
        <v>28075487.780000001</v>
      </c>
      <c r="D7" s="75">
        <v>28105235.09</v>
      </c>
      <c r="E7" s="75">
        <v>31040432.119999997</v>
      </c>
      <c r="F7" s="75">
        <v>33386469.920000006</v>
      </c>
      <c r="G7" s="75">
        <v>15802129.01</v>
      </c>
    </row>
    <row r="8" spans="1:7" ht="15.75" customHeight="1" x14ac:dyDescent="0.25">
      <c r="A8" s="58" t="s">
        <v>492</v>
      </c>
      <c r="B8" s="75">
        <v>1381124.76</v>
      </c>
      <c r="C8" s="75">
        <v>1208783.7</v>
      </c>
      <c r="D8" s="75">
        <v>1980653.5799999998</v>
      </c>
      <c r="E8" s="75">
        <v>2470147.83</v>
      </c>
      <c r="F8" s="75">
        <v>3087852.3999999994</v>
      </c>
      <c r="G8" s="75">
        <v>770213.8899999999</v>
      </c>
    </row>
    <row r="9" spans="1:7" x14ac:dyDescent="0.25">
      <c r="A9" s="58" t="s">
        <v>493</v>
      </c>
      <c r="B9" s="75">
        <v>7002690.9399999995</v>
      </c>
      <c r="C9" s="75">
        <v>10963146.130000001</v>
      </c>
      <c r="D9" s="75">
        <v>12644618.83</v>
      </c>
      <c r="E9" s="75">
        <v>15092399.41</v>
      </c>
      <c r="F9" s="75">
        <v>19520470.93</v>
      </c>
      <c r="G9" s="75">
        <v>3383724.4200000004</v>
      </c>
    </row>
    <row r="10" spans="1:7" x14ac:dyDescent="0.25">
      <c r="A10" s="58" t="s">
        <v>494</v>
      </c>
      <c r="B10" s="75">
        <v>424050</v>
      </c>
      <c r="C10" s="75">
        <v>0</v>
      </c>
      <c r="D10" s="75">
        <v>0</v>
      </c>
      <c r="E10" s="75">
        <v>1043000</v>
      </c>
      <c r="F10" s="75">
        <v>2096250</v>
      </c>
      <c r="G10" s="75">
        <v>1356750</v>
      </c>
    </row>
    <row r="11" spans="1:7" x14ac:dyDescent="0.25">
      <c r="A11" s="58" t="s">
        <v>495</v>
      </c>
      <c r="B11" s="75">
        <v>2714823.2299999995</v>
      </c>
      <c r="C11" s="75">
        <v>2162936.02</v>
      </c>
      <c r="D11" s="75">
        <v>715963.57</v>
      </c>
      <c r="E11" s="75">
        <v>320684.48</v>
      </c>
      <c r="F11" s="75">
        <v>161390.79999999999</v>
      </c>
      <c r="G11" s="75">
        <v>195564.61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502</v>
      </c>
      <c r="B28" s="119">
        <f>B17+B6</f>
        <v>37919522.759999998</v>
      </c>
      <c r="C28" s="119">
        <f t="shared" ref="C28:G28" si="2">C17+C6</f>
        <v>42410353.630000003</v>
      </c>
      <c r="D28" s="119">
        <f t="shared" si="2"/>
        <v>43446471.07</v>
      </c>
      <c r="E28" s="119">
        <f t="shared" si="2"/>
        <v>49966663.839999996</v>
      </c>
      <c r="F28" s="119">
        <f t="shared" si="2"/>
        <v>58252434.050000004</v>
      </c>
      <c r="G28" s="119">
        <f t="shared" si="2"/>
        <v>21508381.93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522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INSTITUTO MUNICIPAL DE LAS JUVENTUDES DE LEON GUANAJUATO</v>
      </c>
      <c r="B2" s="183"/>
      <c r="C2" s="183"/>
      <c r="D2" s="183"/>
      <c r="E2" s="183"/>
      <c r="F2" s="184"/>
    </row>
    <row r="3" spans="1:6" x14ac:dyDescent="0.25">
      <c r="A3" s="179" t="s">
        <v>523</v>
      </c>
      <c r="B3" s="180"/>
      <c r="C3" s="180"/>
      <c r="D3" s="180"/>
      <c r="E3" s="180"/>
      <c r="F3" s="181"/>
    </row>
    <row r="4" spans="1:6" ht="30" x14ac:dyDescent="0.25">
      <c r="A4" s="139" t="s">
        <v>505</v>
      </c>
      <c r="B4" s="7" t="s">
        <v>524</v>
      </c>
      <c r="C4" s="33" t="s">
        <v>525</v>
      </c>
      <c r="D4" s="33" t="s">
        <v>526</v>
      </c>
      <c r="E4" s="33" t="s">
        <v>527</v>
      </c>
      <c r="F4" s="33" t="s">
        <v>528</v>
      </c>
    </row>
    <row r="5" spans="1:6" ht="15.75" customHeight="1" x14ac:dyDescent="0.25">
      <c r="A5" s="143" t="s">
        <v>529</v>
      </c>
      <c r="B5" s="148"/>
      <c r="C5" s="148"/>
      <c r="D5" s="148"/>
      <c r="E5" s="148"/>
      <c r="F5" s="148"/>
    </row>
    <row r="6" spans="1:6" ht="30" x14ac:dyDescent="0.25">
      <c r="A6" s="146" t="s">
        <v>530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532</v>
      </c>
      <c r="B9" s="145"/>
      <c r="C9" s="145"/>
      <c r="D9" s="145"/>
      <c r="E9" s="145"/>
      <c r="F9" s="145"/>
    </row>
    <row r="10" spans="1:6" x14ac:dyDescent="0.25">
      <c r="A10" s="146" t="s">
        <v>533</v>
      </c>
      <c r="B10" s="155"/>
      <c r="C10" s="155"/>
      <c r="D10" s="155"/>
      <c r="E10" s="155"/>
      <c r="F10" s="155"/>
    </row>
    <row r="11" spans="1:6" x14ac:dyDescent="0.25">
      <c r="A11" s="67" t="s">
        <v>534</v>
      </c>
      <c r="B11" s="155"/>
      <c r="C11" s="155"/>
      <c r="D11" s="155"/>
      <c r="E11" s="155"/>
      <c r="F11" s="155"/>
    </row>
    <row r="12" spans="1:6" x14ac:dyDescent="0.25">
      <c r="A12" s="67" t="s">
        <v>535</v>
      </c>
      <c r="B12" s="155"/>
      <c r="C12" s="155"/>
      <c r="D12" s="155"/>
      <c r="E12" s="155"/>
      <c r="F12" s="155"/>
    </row>
    <row r="13" spans="1:6" x14ac:dyDescent="0.25">
      <c r="A13" s="67" t="s">
        <v>536</v>
      </c>
      <c r="B13" s="155"/>
      <c r="C13" s="155"/>
      <c r="D13" s="155"/>
      <c r="E13" s="155"/>
      <c r="F13" s="155"/>
    </row>
    <row r="14" spans="1:6" x14ac:dyDescent="0.25">
      <c r="A14" s="146" t="s">
        <v>537</v>
      </c>
      <c r="B14" s="155"/>
      <c r="C14" s="155"/>
      <c r="D14" s="155"/>
      <c r="E14" s="155"/>
      <c r="F14" s="155"/>
    </row>
    <row r="15" spans="1:6" x14ac:dyDescent="0.25">
      <c r="A15" s="67" t="s">
        <v>534</v>
      </c>
      <c r="B15" s="155"/>
      <c r="C15" s="155"/>
      <c r="D15" s="155"/>
      <c r="E15" s="155"/>
      <c r="F15" s="155"/>
    </row>
    <row r="16" spans="1:6" x14ac:dyDescent="0.25">
      <c r="A16" s="67" t="s">
        <v>535</v>
      </c>
      <c r="B16" s="156"/>
      <c r="C16" s="156"/>
      <c r="D16" s="156"/>
      <c r="E16" s="156"/>
      <c r="F16" s="156"/>
    </row>
    <row r="17" spans="1:6" x14ac:dyDescent="0.25">
      <c r="A17" s="67" t="s">
        <v>536</v>
      </c>
      <c r="B17" s="157"/>
      <c r="C17" s="157"/>
      <c r="D17" s="157"/>
      <c r="E17" s="157"/>
      <c r="F17" s="157"/>
    </row>
    <row r="18" spans="1:6" x14ac:dyDescent="0.25">
      <c r="A18" s="146" t="s">
        <v>538</v>
      </c>
      <c r="B18" s="157"/>
      <c r="C18" s="157"/>
      <c r="D18" s="157"/>
      <c r="E18" s="157"/>
      <c r="F18" s="157"/>
    </row>
    <row r="19" spans="1:6" x14ac:dyDescent="0.25">
      <c r="A19" s="146" t="s">
        <v>539</v>
      </c>
      <c r="B19" s="157"/>
      <c r="C19" s="157"/>
      <c r="D19" s="157"/>
      <c r="E19" s="157"/>
      <c r="F19" s="157"/>
    </row>
    <row r="20" spans="1:6" x14ac:dyDescent="0.25">
      <c r="A20" s="146" t="s">
        <v>540</v>
      </c>
      <c r="B20" s="158"/>
      <c r="C20" s="158"/>
      <c r="D20" s="158"/>
      <c r="E20" s="158"/>
      <c r="F20" s="158"/>
    </row>
    <row r="21" spans="1:6" x14ac:dyDescent="0.25">
      <c r="A21" s="146" t="s">
        <v>541</v>
      </c>
      <c r="B21" s="158"/>
      <c r="C21" s="158"/>
      <c r="D21" s="158"/>
      <c r="E21" s="158"/>
      <c r="F21" s="158"/>
    </row>
    <row r="22" spans="1:6" x14ac:dyDescent="0.25">
      <c r="A22" s="146" t="s">
        <v>542</v>
      </c>
      <c r="B22" s="158"/>
      <c r="C22" s="158"/>
      <c r="D22" s="158"/>
      <c r="E22" s="158"/>
      <c r="F22" s="158"/>
    </row>
    <row r="23" spans="1:6" x14ac:dyDescent="0.25">
      <c r="A23" s="146" t="s">
        <v>543</v>
      </c>
      <c r="B23" s="158"/>
      <c r="C23" s="158"/>
      <c r="D23" s="158"/>
      <c r="E23" s="158"/>
      <c r="F23" s="158"/>
    </row>
    <row r="24" spans="1:6" x14ac:dyDescent="0.25">
      <c r="A24" s="146" t="s">
        <v>544</v>
      </c>
      <c r="B24" s="150"/>
      <c r="C24" s="150"/>
      <c r="D24" s="150"/>
      <c r="E24" s="150"/>
      <c r="F24" s="150"/>
    </row>
    <row r="25" spans="1:6" x14ac:dyDescent="0.25">
      <c r="A25" s="146" t="s">
        <v>545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546</v>
      </c>
      <c r="B27" s="149"/>
      <c r="C27" s="149"/>
      <c r="D27" s="149"/>
      <c r="E27" s="149"/>
      <c r="F27" s="149"/>
    </row>
    <row r="28" spans="1:6" x14ac:dyDescent="0.25">
      <c r="A28" s="146" t="s">
        <v>547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548</v>
      </c>
      <c r="B30" s="53"/>
      <c r="C30" s="53"/>
      <c r="D30" s="53"/>
      <c r="E30" s="53"/>
      <c r="F30" s="53"/>
    </row>
    <row r="31" spans="1:6" x14ac:dyDescent="0.25">
      <c r="A31" s="154" t="s">
        <v>533</v>
      </c>
      <c r="B31" s="91"/>
      <c r="C31" s="91"/>
      <c r="D31" s="91"/>
      <c r="E31" s="91"/>
      <c r="F31" s="91"/>
    </row>
    <row r="32" spans="1:6" x14ac:dyDescent="0.25">
      <c r="A32" s="154" t="s">
        <v>537</v>
      </c>
      <c r="B32" s="91"/>
      <c r="C32" s="91"/>
      <c r="D32" s="91"/>
      <c r="E32" s="91"/>
      <c r="F32" s="91"/>
    </row>
    <row r="33" spans="1:6" x14ac:dyDescent="0.25">
      <c r="A33" s="154" t="s">
        <v>549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550</v>
      </c>
      <c r="B35" s="53"/>
      <c r="C35" s="53"/>
      <c r="D35" s="53"/>
      <c r="E35" s="53"/>
      <c r="F35" s="53"/>
    </row>
    <row r="36" spans="1:6" x14ac:dyDescent="0.25">
      <c r="A36" s="154" t="s">
        <v>551</v>
      </c>
      <c r="B36" s="53"/>
      <c r="C36" s="53"/>
      <c r="D36" s="53"/>
      <c r="E36" s="53"/>
      <c r="F36" s="53"/>
    </row>
    <row r="37" spans="1:6" x14ac:dyDescent="0.25">
      <c r="A37" s="154" t="s">
        <v>552</v>
      </c>
      <c r="B37" s="53"/>
      <c r="C37" s="53"/>
      <c r="D37" s="53"/>
      <c r="E37" s="53"/>
      <c r="F37" s="53"/>
    </row>
    <row r="38" spans="1:6" x14ac:dyDescent="0.25">
      <c r="A38" s="154" t="s">
        <v>553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555</v>
      </c>
      <c r="B42" s="53"/>
      <c r="C42" s="53"/>
      <c r="D42" s="53"/>
      <c r="E42" s="53"/>
      <c r="F42" s="53"/>
    </row>
    <row r="43" spans="1:6" x14ac:dyDescent="0.25">
      <c r="A43" s="154" t="s">
        <v>556</v>
      </c>
      <c r="B43" s="91"/>
      <c r="C43" s="91"/>
      <c r="D43" s="91"/>
      <c r="E43" s="91"/>
      <c r="F43" s="91"/>
    </row>
    <row r="44" spans="1:6" x14ac:dyDescent="0.25">
      <c r="A44" s="154" t="s">
        <v>557</v>
      </c>
      <c r="B44" s="91"/>
      <c r="C44" s="91"/>
      <c r="D44" s="91"/>
      <c r="E44" s="91"/>
      <c r="F44" s="91"/>
    </row>
    <row r="45" spans="1:6" x14ac:dyDescent="0.25">
      <c r="A45" s="154" t="s">
        <v>558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559</v>
      </c>
      <c r="B47" s="53"/>
      <c r="C47" s="53"/>
      <c r="D47" s="53"/>
      <c r="E47" s="53"/>
      <c r="F47" s="53"/>
    </row>
    <row r="48" spans="1:6" x14ac:dyDescent="0.25">
      <c r="A48" s="154" t="s">
        <v>557</v>
      </c>
      <c r="B48" s="91"/>
      <c r="C48" s="91"/>
      <c r="D48" s="91"/>
      <c r="E48" s="91"/>
      <c r="F48" s="91"/>
    </row>
    <row r="49" spans="1:6" x14ac:dyDescent="0.25">
      <c r="A49" s="154" t="s">
        <v>558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560</v>
      </c>
      <c r="B51" s="53"/>
      <c r="C51" s="53"/>
      <c r="D51" s="53"/>
      <c r="E51" s="53"/>
      <c r="F51" s="53"/>
    </row>
    <row r="52" spans="1:6" x14ac:dyDescent="0.25">
      <c r="A52" s="154" t="s">
        <v>557</v>
      </c>
      <c r="B52" s="91"/>
      <c r="C52" s="91"/>
      <c r="D52" s="91"/>
      <c r="E52" s="91"/>
      <c r="F52" s="91"/>
    </row>
    <row r="53" spans="1:6" x14ac:dyDescent="0.25">
      <c r="A53" s="154" t="s">
        <v>558</v>
      </c>
      <c r="B53" s="91"/>
      <c r="C53" s="91"/>
      <c r="D53" s="91"/>
      <c r="E53" s="91"/>
      <c r="F53" s="91"/>
    </row>
    <row r="54" spans="1:6" x14ac:dyDescent="0.25">
      <c r="A54" s="154" t="s">
        <v>561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562</v>
      </c>
      <c r="B56" s="53"/>
      <c r="C56" s="53"/>
      <c r="D56" s="53"/>
      <c r="E56" s="53"/>
      <c r="F56" s="53"/>
    </row>
    <row r="57" spans="1:6" x14ac:dyDescent="0.25">
      <c r="A57" s="154" t="s">
        <v>557</v>
      </c>
      <c r="B57" s="91"/>
      <c r="C57" s="91"/>
      <c r="D57" s="91"/>
      <c r="E57" s="91"/>
      <c r="F57" s="91"/>
    </row>
    <row r="58" spans="1:6" x14ac:dyDescent="0.25">
      <c r="A58" s="154" t="s">
        <v>558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563</v>
      </c>
      <c r="B60" s="53"/>
      <c r="C60" s="53"/>
      <c r="D60" s="53"/>
      <c r="E60" s="53"/>
      <c r="F60" s="53"/>
    </row>
    <row r="61" spans="1:6" x14ac:dyDescent="0.25">
      <c r="A61" s="154" t="s">
        <v>564</v>
      </c>
      <c r="B61" s="141"/>
      <c r="C61" s="141"/>
      <c r="D61" s="141"/>
      <c r="E61" s="141"/>
      <c r="F61" s="141"/>
    </row>
    <row r="62" spans="1:6" x14ac:dyDescent="0.25">
      <c r="A62" s="154" t="s">
        <v>565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566</v>
      </c>
      <c r="B64" s="141"/>
      <c r="C64" s="141"/>
      <c r="D64" s="141"/>
      <c r="E64" s="141"/>
      <c r="F64" s="141"/>
    </row>
    <row r="65" spans="1:6" x14ac:dyDescent="0.25">
      <c r="A65" s="154" t="s">
        <v>567</v>
      </c>
      <c r="B65" s="141"/>
      <c r="C65" s="141"/>
      <c r="D65" s="141"/>
      <c r="E65" s="141"/>
      <c r="F65" s="141"/>
    </row>
    <row r="66" spans="1:6" x14ac:dyDescent="0.25">
      <c r="A66" s="154" t="s">
        <v>568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453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INSTITUTO MUNICIPAL DE LAS JUVENTUDES DE LEON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85" t="s">
        <v>505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569</v>
      </c>
      <c r="C7" s="186"/>
      <c r="D7" s="186"/>
      <c r="E7" s="186"/>
      <c r="F7" s="186"/>
      <c r="G7" s="186"/>
    </row>
    <row r="8" spans="1:7" ht="30" x14ac:dyDescent="0.25">
      <c r="A8" s="71" t="s">
        <v>512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488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LAS JUVENTUDES DE LEON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89" t="s">
        <v>580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569</v>
      </c>
      <c r="C7" s="186"/>
      <c r="D7" s="186"/>
      <c r="E7" s="186"/>
      <c r="F7" s="186"/>
      <c r="G7" s="186"/>
    </row>
    <row r="8" spans="1:7" x14ac:dyDescent="0.25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503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LAS JUVENTUDES DE LEON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504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2" t="s">
        <v>505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584</v>
      </c>
    </row>
    <row r="7" spans="1:7" x14ac:dyDescent="0.25">
      <c r="A7" s="62" t="s">
        <v>512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596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597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518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LAS JUVENTUDES DE LEON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519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5" t="s">
        <v>580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598</v>
      </c>
    </row>
    <row r="7" spans="1:7" x14ac:dyDescent="0.25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596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597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522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INSTITUTO MUNICIPAL DE LAS JUVENTUDES DE LEON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524</v>
      </c>
      <c r="C4" s="121" t="s">
        <v>525</v>
      </c>
      <c r="D4" s="121" t="s">
        <v>526</v>
      </c>
      <c r="E4" s="121" t="s">
        <v>527</v>
      </c>
      <c r="F4" s="121" t="s">
        <v>528</v>
      </c>
    </row>
    <row r="5" spans="1:6" ht="12.75" customHeight="1" x14ac:dyDescent="0.25">
      <c r="A5" s="18" t="s">
        <v>529</v>
      </c>
      <c r="B5" s="53"/>
      <c r="C5" s="53"/>
      <c r="D5" s="53"/>
      <c r="E5" s="53"/>
      <c r="F5" s="53"/>
    </row>
    <row r="6" spans="1:6" ht="30" x14ac:dyDescent="0.25">
      <c r="A6" s="59" t="s">
        <v>530</v>
      </c>
      <c r="B6" s="60"/>
      <c r="C6" s="60"/>
      <c r="D6" s="60"/>
      <c r="E6" s="60"/>
      <c r="F6" s="60"/>
    </row>
    <row r="7" spans="1:6" ht="15" x14ac:dyDescent="0.25">
      <c r="A7" s="59" t="s">
        <v>531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532</v>
      </c>
      <c r="B9" s="45"/>
      <c r="C9" s="45"/>
      <c r="D9" s="45"/>
      <c r="E9" s="45"/>
      <c r="F9" s="45"/>
    </row>
    <row r="10" spans="1:6" ht="15" x14ac:dyDescent="0.25">
      <c r="A10" s="59" t="s">
        <v>533</v>
      </c>
      <c r="B10" s="60"/>
      <c r="C10" s="60"/>
      <c r="D10" s="60"/>
      <c r="E10" s="60"/>
      <c r="F10" s="60"/>
    </row>
    <row r="11" spans="1:6" ht="15" x14ac:dyDescent="0.25">
      <c r="A11" s="80" t="s">
        <v>534</v>
      </c>
      <c r="B11" s="60"/>
      <c r="C11" s="60"/>
      <c r="D11" s="60"/>
      <c r="E11" s="60"/>
      <c r="F11" s="60"/>
    </row>
    <row r="12" spans="1:6" ht="15" x14ac:dyDescent="0.25">
      <c r="A12" s="80" t="s">
        <v>535</v>
      </c>
      <c r="B12" s="60"/>
      <c r="C12" s="60"/>
      <c r="D12" s="60"/>
      <c r="E12" s="60"/>
      <c r="F12" s="60"/>
    </row>
    <row r="13" spans="1:6" ht="15" x14ac:dyDescent="0.25">
      <c r="A13" s="80" t="s">
        <v>536</v>
      </c>
      <c r="B13" s="60"/>
      <c r="C13" s="60"/>
      <c r="D13" s="60"/>
      <c r="E13" s="60"/>
      <c r="F13" s="60"/>
    </row>
    <row r="14" spans="1:6" ht="15" x14ac:dyDescent="0.25">
      <c r="A14" s="59" t="s">
        <v>537</v>
      </c>
      <c r="B14" s="60"/>
      <c r="C14" s="60"/>
      <c r="D14" s="60"/>
      <c r="E14" s="60"/>
      <c r="F14" s="60"/>
    </row>
    <row r="15" spans="1:6" ht="15" x14ac:dyDescent="0.25">
      <c r="A15" s="80" t="s">
        <v>534</v>
      </c>
      <c r="B15" s="60"/>
      <c r="C15" s="60"/>
      <c r="D15" s="60"/>
      <c r="E15" s="60"/>
      <c r="F15" s="60"/>
    </row>
    <row r="16" spans="1:6" ht="15" x14ac:dyDescent="0.25">
      <c r="A16" s="80" t="s">
        <v>535</v>
      </c>
      <c r="B16" s="60"/>
      <c r="C16" s="60"/>
      <c r="D16" s="60"/>
      <c r="E16" s="60"/>
      <c r="F16" s="60"/>
    </row>
    <row r="17" spans="1:6" ht="15" x14ac:dyDescent="0.25">
      <c r="A17" s="80" t="s">
        <v>536</v>
      </c>
      <c r="B17" s="60"/>
      <c r="C17" s="60"/>
      <c r="D17" s="60"/>
      <c r="E17" s="60"/>
      <c r="F17" s="60"/>
    </row>
    <row r="18" spans="1:6" ht="15" x14ac:dyDescent="0.25">
      <c r="A18" s="59" t="s">
        <v>538</v>
      </c>
      <c r="B18" s="122"/>
      <c r="C18" s="60"/>
      <c r="D18" s="60"/>
      <c r="E18" s="60"/>
      <c r="F18" s="60"/>
    </row>
    <row r="19" spans="1:6" ht="15" x14ac:dyDescent="0.25">
      <c r="A19" s="59" t="s">
        <v>539</v>
      </c>
      <c r="B19" s="60"/>
      <c r="C19" s="60"/>
      <c r="D19" s="60"/>
      <c r="E19" s="60"/>
      <c r="F19" s="60"/>
    </row>
    <row r="20" spans="1:6" ht="30" x14ac:dyDescent="0.25">
      <c r="A20" s="59" t="s">
        <v>540</v>
      </c>
      <c r="B20" s="123"/>
      <c r="C20" s="123"/>
      <c r="D20" s="123"/>
      <c r="E20" s="123"/>
      <c r="F20" s="123"/>
    </row>
    <row r="21" spans="1:6" ht="30" x14ac:dyDescent="0.25">
      <c r="A21" s="59" t="s">
        <v>541</v>
      </c>
      <c r="B21" s="123"/>
      <c r="C21" s="123"/>
      <c r="D21" s="123"/>
      <c r="E21" s="123"/>
      <c r="F21" s="123"/>
    </row>
    <row r="22" spans="1:6" ht="30" x14ac:dyDescent="0.25">
      <c r="A22" s="59" t="s">
        <v>542</v>
      </c>
      <c r="B22" s="123"/>
      <c r="C22" s="123"/>
      <c r="D22" s="123"/>
      <c r="E22" s="123"/>
      <c r="F22" s="123"/>
    </row>
    <row r="23" spans="1:6" ht="15" x14ac:dyDescent="0.25">
      <c r="A23" s="59" t="s">
        <v>543</v>
      </c>
      <c r="B23" s="123"/>
      <c r="C23" s="123"/>
      <c r="D23" s="123"/>
      <c r="E23" s="123"/>
      <c r="F23" s="123"/>
    </row>
    <row r="24" spans="1:6" ht="15" x14ac:dyDescent="0.25">
      <c r="A24" s="59" t="s">
        <v>544</v>
      </c>
      <c r="B24" s="124"/>
      <c r="C24" s="60"/>
      <c r="D24" s="60"/>
      <c r="E24" s="60"/>
      <c r="F24" s="60"/>
    </row>
    <row r="25" spans="1:6" ht="15" x14ac:dyDescent="0.25">
      <c r="A25" s="59" t="s">
        <v>545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546</v>
      </c>
      <c r="B27" s="45"/>
      <c r="C27" s="45"/>
      <c r="D27" s="45"/>
      <c r="E27" s="45"/>
      <c r="F27" s="45"/>
    </row>
    <row r="28" spans="1:6" ht="15" x14ac:dyDescent="0.25">
      <c r="A28" s="59" t="s">
        <v>547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548</v>
      </c>
      <c r="B30" s="45"/>
      <c r="C30" s="45"/>
      <c r="D30" s="45"/>
      <c r="E30" s="45"/>
      <c r="F30" s="45"/>
    </row>
    <row r="31" spans="1:6" ht="15" x14ac:dyDescent="0.25">
      <c r="A31" s="59" t="s">
        <v>533</v>
      </c>
      <c r="B31" s="60"/>
      <c r="C31" s="60"/>
      <c r="D31" s="60"/>
      <c r="E31" s="60"/>
      <c r="F31" s="60"/>
    </row>
    <row r="32" spans="1:6" ht="15" x14ac:dyDescent="0.25">
      <c r="A32" s="59" t="s">
        <v>537</v>
      </c>
      <c r="B32" s="60"/>
      <c r="C32" s="60"/>
      <c r="D32" s="60"/>
      <c r="E32" s="60"/>
      <c r="F32" s="60"/>
    </row>
    <row r="33" spans="1:6" ht="15" x14ac:dyDescent="0.25">
      <c r="A33" s="59" t="s">
        <v>549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550</v>
      </c>
      <c r="B35" s="45"/>
      <c r="C35" s="45"/>
      <c r="D35" s="45"/>
      <c r="E35" s="45"/>
      <c r="F35" s="45"/>
    </row>
    <row r="36" spans="1:6" ht="15" x14ac:dyDescent="0.25">
      <c r="A36" s="59" t="s">
        <v>551</v>
      </c>
      <c r="B36" s="60"/>
      <c r="C36" s="60"/>
      <c r="D36" s="60"/>
      <c r="E36" s="60"/>
      <c r="F36" s="60"/>
    </row>
    <row r="37" spans="1:6" ht="15" x14ac:dyDescent="0.25">
      <c r="A37" s="59" t="s">
        <v>552</v>
      </c>
      <c r="B37" s="60"/>
      <c r="C37" s="60"/>
      <c r="D37" s="60"/>
      <c r="E37" s="60"/>
      <c r="F37" s="60"/>
    </row>
    <row r="38" spans="1:6" ht="15" x14ac:dyDescent="0.25">
      <c r="A38" s="59" t="s">
        <v>553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555</v>
      </c>
      <c r="B42" s="45"/>
      <c r="C42" s="45"/>
      <c r="D42" s="45"/>
      <c r="E42" s="45"/>
      <c r="F42" s="45"/>
    </row>
    <row r="43" spans="1:6" ht="15" x14ac:dyDescent="0.25">
      <c r="A43" s="59" t="s">
        <v>556</v>
      </c>
      <c r="B43" s="60"/>
      <c r="C43" s="60"/>
      <c r="D43" s="60"/>
      <c r="E43" s="60"/>
      <c r="F43" s="60"/>
    </row>
    <row r="44" spans="1:6" ht="15" x14ac:dyDescent="0.25">
      <c r="A44" s="59" t="s">
        <v>557</v>
      </c>
      <c r="B44" s="60"/>
      <c r="C44" s="60"/>
      <c r="D44" s="60"/>
      <c r="E44" s="60"/>
      <c r="F44" s="60"/>
    </row>
    <row r="45" spans="1:6" ht="15" x14ac:dyDescent="0.25">
      <c r="A45" s="59" t="s">
        <v>558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559</v>
      </c>
      <c r="B47" s="45"/>
      <c r="C47" s="45"/>
      <c r="D47" s="45"/>
      <c r="E47" s="45"/>
      <c r="F47" s="45"/>
    </row>
    <row r="48" spans="1:6" ht="15" x14ac:dyDescent="0.25">
      <c r="A48" s="59" t="s">
        <v>557</v>
      </c>
      <c r="B48" s="123"/>
      <c r="C48" s="123"/>
      <c r="D48" s="123"/>
      <c r="E48" s="123"/>
      <c r="F48" s="123"/>
    </row>
    <row r="49" spans="1:6" ht="15" x14ac:dyDescent="0.25">
      <c r="A49" s="59" t="s">
        <v>558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560</v>
      </c>
      <c r="B51" s="45"/>
      <c r="C51" s="45"/>
      <c r="D51" s="45"/>
      <c r="E51" s="45"/>
      <c r="F51" s="45"/>
    </row>
    <row r="52" spans="1:6" ht="15" x14ac:dyDescent="0.25">
      <c r="A52" s="59" t="s">
        <v>557</v>
      </c>
      <c r="B52" s="60"/>
      <c r="C52" s="60"/>
      <c r="D52" s="60"/>
      <c r="E52" s="60"/>
      <c r="F52" s="60"/>
    </row>
    <row r="53" spans="1:6" ht="15" x14ac:dyDescent="0.25">
      <c r="A53" s="59" t="s">
        <v>558</v>
      </c>
      <c r="B53" s="60"/>
      <c r="C53" s="60"/>
      <c r="D53" s="60"/>
      <c r="E53" s="60"/>
      <c r="F53" s="60"/>
    </row>
    <row r="54" spans="1:6" ht="15" x14ac:dyDescent="0.25">
      <c r="A54" s="59" t="s">
        <v>561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7" zoomScale="75" zoomScaleNormal="75" workbookViewId="0">
      <selection activeCell="F7" sqref="F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124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v>2363899.0499999998</v>
      </c>
      <c r="C18" s="108"/>
      <c r="D18" s="108"/>
      <c r="E18" s="108"/>
      <c r="F18" s="4">
        <v>2197414.48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2363899.0499999998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2197414.48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154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165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D10" sqref="D1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189</v>
      </c>
      <c r="B1" s="162"/>
      <c r="C1" s="162"/>
      <c r="D1" s="163"/>
    </row>
    <row r="2" spans="1:4" x14ac:dyDescent="0.25">
      <c r="A2" s="110" t="str">
        <f>'Formato 1'!A2</f>
        <v>INSTITUTO MUNICIPAL DE LAS JUVENTUDES DE LEON GUANAJUATO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47688273</v>
      </c>
      <c r="C8" s="14">
        <f>SUM(C9:C11)</f>
        <v>33720356.540000007</v>
      </c>
      <c r="D8" s="14">
        <f>SUM(D9:D11)</f>
        <v>29886439.77</v>
      </c>
    </row>
    <row r="9" spans="1:4" x14ac:dyDescent="0.25">
      <c r="A9" s="58" t="s">
        <v>195</v>
      </c>
      <c r="B9" s="94">
        <v>47688273</v>
      </c>
      <c r="C9" s="94">
        <v>33720356.540000007</v>
      </c>
      <c r="D9" s="94">
        <v>29886439.77</v>
      </c>
    </row>
    <row r="10" spans="1:4" x14ac:dyDescent="0.25">
      <c r="A10" s="58" t="s">
        <v>196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197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f>B14+B15</f>
        <v>47688273</v>
      </c>
      <c r="C13" s="14">
        <f>C14+C15</f>
        <v>21508381.93</v>
      </c>
      <c r="D13" s="14">
        <f>D14+D15</f>
        <v>20631815.389999997</v>
      </c>
    </row>
    <row r="14" spans="1:4" x14ac:dyDescent="0.25">
      <c r="A14" s="58" t="s">
        <v>199</v>
      </c>
      <c r="B14" s="94">
        <v>47688273</v>
      </c>
      <c r="C14" s="94">
        <v>21508381.93</v>
      </c>
      <c r="D14" s="94">
        <v>20631815.389999997</v>
      </c>
    </row>
    <row r="15" spans="1:4" x14ac:dyDescent="0.25">
      <c r="A15" s="58" t="s">
        <v>200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202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f>B8-B13+B17</f>
        <v>0</v>
      </c>
      <c r="C21" s="14">
        <f>C8-C13+C17</f>
        <v>12211974.610000007</v>
      </c>
      <c r="D21" s="14">
        <f>D8-D13+D17</f>
        <v>9254624.3800000027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f>B21-B11</f>
        <v>0</v>
      </c>
      <c r="C23" s="14">
        <f>C21-C11</f>
        <v>12211974.610000007</v>
      </c>
      <c r="D23" s="14">
        <f>D21-D11</f>
        <v>9254624.3800000027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12211974.610000007</v>
      </c>
      <c r="D25" s="14">
        <f>D23-D17</f>
        <v>9254624.3800000027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12211974.610000007</v>
      </c>
      <c r="D33" s="4">
        <f>D25+D29</f>
        <v>9254624.3800000027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47688273</v>
      </c>
      <c r="C48" s="96">
        <f>C9</f>
        <v>33720356.540000007</v>
      </c>
      <c r="D48" s="96">
        <f>D9</f>
        <v>29886439.77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47688273</v>
      </c>
      <c r="C53" s="47">
        <f>C14</f>
        <v>21508381.93</v>
      </c>
      <c r="D53" s="47">
        <f>D14</f>
        <v>20631815.389999997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12211974.610000007</v>
      </c>
      <c r="D57" s="4">
        <f>D48+D49-D53+D55</f>
        <v>9254624.3800000027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12211974.610000007</v>
      </c>
      <c r="D59" s="4">
        <f>D57-D49</f>
        <v>9254624.3800000027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2" zoomScale="75" zoomScaleNormal="75" workbookViewId="0">
      <selection activeCell="F25" sqref="F2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230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5" t="s">
        <v>232</v>
      </c>
      <c r="B6" s="167" t="s">
        <v>233</v>
      </c>
      <c r="C6" s="167"/>
      <c r="D6" s="167"/>
      <c r="E6" s="167"/>
      <c r="F6" s="167"/>
      <c r="G6" s="167" t="s">
        <v>234</v>
      </c>
    </row>
    <row r="7" spans="1:7" ht="30" x14ac:dyDescent="0.25">
      <c r="A7" s="166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7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246</v>
      </c>
      <c r="B15" s="47">
        <v>0</v>
      </c>
      <c r="C15" s="47">
        <v>0</v>
      </c>
      <c r="D15" s="47">
        <v>0</v>
      </c>
      <c r="E15" s="47">
        <v>103791.34</v>
      </c>
      <c r="F15" s="47">
        <v>103791.34</v>
      </c>
      <c r="G15" s="47">
        <f t="shared" si="0"/>
        <v>103791.34</v>
      </c>
    </row>
    <row r="16" spans="1:7" x14ac:dyDescent="0.25">
      <c r="A16" s="92" t="s">
        <v>247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259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265</v>
      </c>
      <c r="B34" s="47">
        <v>47688273</v>
      </c>
      <c r="C34" s="47">
        <v>14177366.17</v>
      </c>
      <c r="D34" s="47">
        <v>61865639.170000002</v>
      </c>
      <c r="E34" s="47">
        <v>33616565.200000003</v>
      </c>
      <c r="F34" s="47">
        <v>29782648.43</v>
      </c>
      <c r="G34" s="47">
        <f t="shared" si="4"/>
        <v>-17905624.57</v>
      </c>
    </row>
    <row r="35" spans="1:7" ht="14.45" customHeight="1" x14ac:dyDescent="0.25">
      <c r="A35" s="58" t="s">
        <v>266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268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7">SUM(B9,B10,B11,B12,B13,B14,B15,B16,B28,B34,B35,B37)</f>
        <v>47688273</v>
      </c>
      <c r="C41" s="4">
        <f t="shared" si="7"/>
        <v>14177366.17</v>
      </c>
      <c r="D41" s="4">
        <f t="shared" si="7"/>
        <v>61865639.170000002</v>
      </c>
      <c r="E41" s="4">
        <f t="shared" si="7"/>
        <v>33720356.540000007</v>
      </c>
      <c r="F41" s="4">
        <f t="shared" si="7"/>
        <v>29886439.77</v>
      </c>
      <c r="G41" s="4">
        <f t="shared" si="7"/>
        <v>-17801833.23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288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16">B41+B65+B67</f>
        <v>47688273</v>
      </c>
      <c r="C70" s="4">
        <f t="shared" si="16"/>
        <v>14177366.17</v>
      </c>
      <c r="D70" s="4">
        <f t="shared" si="16"/>
        <v>61865639.170000002</v>
      </c>
      <c r="E70" s="4">
        <f t="shared" si="16"/>
        <v>33720356.540000007</v>
      </c>
      <c r="F70" s="4">
        <f t="shared" si="16"/>
        <v>29886439.77</v>
      </c>
      <c r="G70" s="4">
        <f t="shared" si="16"/>
        <v>-17801833.23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H164"/>
  <sheetViews>
    <sheetView showGridLines="0" topLeftCell="A144" zoomScale="75" zoomScaleNormal="75" workbookViewId="0">
      <selection activeCell="D159" sqref="D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301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INSTITUTO MUNICIPAL DE LAS JUVENTUDES DE LEON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8" t="s">
        <v>6</v>
      </c>
      <c r="B7" s="168" t="s">
        <v>304</v>
      </c>
      <c r="C7" s="168"/>
      <c r="D7" s="168"/>
      <c r="E7" s="168"/>
      <c r="F7" s="168"/>
      <c r="G7" s="169" t="s">
        <v>305</v>
      </c>
    </row>
    <row r="8" spans="1:7" ht="30" x14ac:dyDescent="0.25">
      <c r="A8" s="168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8"/>
    </row>
    <row r="9" spans="1:7" x14ac:dyDescent="0.25">
      <c r="A9" s="27" t="s">
        <v>310</v>
      </c>
      <c r="B9" s="83">
        <f t="shared" ref="B9:G9" si="0">SUM(B10,B18,B28,B38,B48,B58,B62,B71,B75)</f>
        <v>47688273</v>
      </c>
      <c r="C9" s="83">
        <f t="shared" si="0"/>
        <v>14177366.17</v>
      </c>
      <c r="D9" s="83">
        <f t="shared" si="0"/>
        <v>61865639.170000002</v>
      </c>
      <c r="E9" s="83">
        <f t="shared" si="0"/>
        <v>21508381.93</v>
      </c>
      <c r="F9" s="83">
        <f t="shared" si="0"/>
        <v>20631815.389999997</v>
      </c>
      <c r="G9" s="83">
        <f t="shared" si="0"/>
        <v>40357257.240000002</v>
      </c>
    </row>
    <row r="10" spans="1:7" x14ac:dyDescent="0.25">
      <c r="A10" s="84" t="s">
        <v>311</v>
      </c>
      <c r="B10" s="83">
        <f t="shared" ref="B10:G10" si="1">SUM(B11:B17)</f>
        <v>37110088</v>
      </c>
      <c r="C10" s="83">
        <f t="shared" si="1"/>
        <v>420800.19999999995</v>
      </c>
      <c r="D10" s="83">
        <f t="shared" si="1"/>
        <v>37530888.199999996</v>
      </c>
      <c r="E10" s="83">
        <f t="shared" si="1"/>
        <v>15802129.01</v>
      </c>
      <c r="F10" s="83">
        <f t="shared" si="1"/>
        <v>15041579.479999999</v>
      </c>
      <c r="G10" s="83">
        <f t="shared" si="1"/>
        <v>21728759.190000001</v>
      </c>
    </row>
    <row r="11" spans="1:7" x14ac:dyDescent="0.25">
      <c r="A11" s="85" t="s">
        <v>312</v>
      </c>
      <c r="B11" s="75">
        <v>21965941</v>
      </c>
      <c r="C11" s="75">
        <v>0</v>
      </c>
      <c r="D11" s="75">
        <v>21965941</v>
      </c>
      <c r="E11" s="75">
        <v>9750035.0800000001</v>
      </c>
      <c r="F11" s="75">
        <v>9750035.0800000001</v>
      </c>
      <c r="G11" s="75">
        <f>D11-E11</f>
        <v>12215905.92</v>
      </c>
    </row>
    <row r="12" spans="1:7" x14ac:dyDescent="0.25">
      <c r="A12" s="85" t="s">
        <v>313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314</v>
      </c>
      <c r="B13" s="75">
        <v>3641156</v>
      </c>
      <c r="C13" s="75">
        <v>104159.492</v>
      </c>
      <c r="D13" s="75">
        <v>3745315.4920000001</v>
      </c>
      <c r="E13" s="75">
        <v>568445.85999999987</v>
      </c>
      <c r="F13" s="75">
        <v>568445.85999999987</v>
      </c>
      <c r="G13" s="75">
        <f t="shared" si="2"/>
        <v>3176869.6320000002</v>
      </c>
    </row>
    <row r="14" spans="1:7" x14ac:dyDescent="0.25">
      <c r="A14" s="85" t="s">
        <v>315</v>
      </c>
      <c r="B14" s="75">
        <v>6213315</v>
      </c>
      <c r="C14" s="75">
        <v>0</v>
      </c>
      <c r="D14" s="75">
        <v>6213315</v>
      </c>
      <c r="E14" s="75">
        <v>2694045.88</v>
      </c>
      <c r="F14" s="75">
        <v>1933496.35</v>
      </c>
      <c r="G14" s="75">
        <f t="shared" si="2"/>
        <v>3519269.12</v>
      </c>
    </row>
    <row r="15" spans="1:7" x14ac:dyDescent="0.25">
      <c r="A15" s="85" t="s">
        <v>316</v>
      </c>
      <c r="B15" s="75">
        <v>5289676</v>
      </c>
      <c r="C15" s="75">
        <v>316640.70799999998</v>
      </c>
      <c r="D15" s="75">
        <v>5606316.7079999996</v>
      </c>
      <c r="E15" s="75">
        <v>2789602.1899999995</v>
      </c>
      <c r="F15" s="75">
        <v>2789602.1899999995</v>
      </c>
      <c r="G15" s="75">
        <f t="shared" si="2"/>
        <v>2816714.5180000002</v>
      </c>
    </row>
    <row r="16" spans="1:7" x14ac:dyDescent="0.25">
      <c r="A16" s="85" t="s">
        <v>317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319</v>
      </c>
      <c r="B18" s="83">
        <f t="shared" ref="B18:G18" si="3">SUM(B19:B27)</f>
        <v>2549204</v>
      </c>
      <c r="C18" s="83">
        <f t="shared" si="3"/>
        <v>1716704.39</v>
      </c>
      <c r="D18" s="83">
        <f t="shared" si="3"/>
        <v>4265908.3899999997</v>
      </c>
      <c r="E18" s="83">
        <f t="shared" si="3"/>
        <v>770213.8899999999</v>
      </c>
      <c r="F18" s="83">
        <f t="shared" si="3"/>
        <v>751693.98</v>
      </c>
      <c r="G18" s="83">
        <f t="shared" si="3"/>
        <v>3495694.4999999995</v>
      </c>
    </row>
    <row r="19" spans="1:7" x14ac:dyDescent="0.25">
      <c r="A19" s="85" t="s">
        <v>320</v>
      </c>
      <c r="B19" s="75">
        <v>700000</v>
      </c>
      <c r="C19" s="75">
        <v>832169.58</v>
      </c>
      <c r="D19" s="75">
        <v>1532169.58</v>
      </c>
      <c r="E19" s="75">
        <v>174810.53</v>
      </c>
      <c r="F19" s="75">
        <v>174810.53</v>
      </c>
      <c r="G19" s="75">
        <f>D19-E19</f>
        <v>1357359.05</v>
      </c>
    </row>
    <row r="20" spans="1:7" x14ac:dyDescent="0.25">
      <c r="A20" s="85" t="s">
        <v>321</v>
      </c>
      <c r="B20" s="75">
        <v>0</v>
      </c>
      <c r="C20" s="75">
        <v>10000</v>
      </c>
      <c r="D20" s="75">
        <v>10000</v>
      </c>
      <c r="E20" s="75">
        <v>5928.35</v>
      </c>
      <c r="F20" s="75">
        <v>5928.35</v>
      </c>
      <c r="G20" s="75">
        <f t="shared" ref="G20:G27" si="4">D20-E20</f>
        <v>4071.6499999999996</v>
      </c>
    </row>
    <row r="21" spans="1:7" x14ac:dyDescent="0.25">
      <c r="A21" s="85" t="s">
        <v>322</v>
      </c>
      <c r="B21" s="75">
        <v>43312</v>
      </c>
      <c r="C21" s="75">
        <v>0</v>
      </c>
      <c r="D21" s="75">
        <v>43312</v>
      </c>
      <c r="E21" s="75">
        <v>0</v>
      </c>
      <c r="F21" s="75">
        <v>0</v>
      </c>
      <c r="G21" s="75">
        <f t="shared" si="4"/>
        <v>43312</v>
      </c>
    </row>
    <row r="22" spans="1:7" x14ac:dyDescent="0.25">
      <c r="A22" s="85" t="s">
        <v>323</v>
      </c>
      <c r="B22" s="75">
        <v>475904</v>
      </c>
      <c r="C22" s="75">
        <v>829993.79999999993</v>
      </c>
      <c r="D22" s="75">
        <v>1305897.7999999998</v>
      </c>
      <c r="E22" s="75">
        <v>324194.81</v>
      </c>
      <c r="F22" s="75">
        <v>321604.53000000003</v>
      </c>
      <c r="G22" s="75">
        <f t="shared" si="4"/>
        <v>981702.98999999976</v>
      </c>
    </row>
    <row r="23" spans="1:7" x14ac:dyDescent="0.25">
      <c r="A23" s="85" t="s">
        <v>324</v>
      </c>
      <c r="B23" s="75">
        <v>177790</v>
      </c>
      <c r="C23" s="75">
        <v>-17006.910000000003</v>
      </c>
      <c r="D23" s="75">
        <v>160783.09</v>
      </c>
      <c r="E23" s="75">
        <v>7068.35</v>
      </c>
      <c r="F23" s="75">
        <v>7068.35</v>
      </c>
      <c r="G23" s="75">
        <f t="shared" si="4"/>
        <v>153714.74</v>
      </c>
    </row>
    <row r="24" spans="1:7" x14ac:dyDescent="0.25">
      <c r="A24" s="85" t="s">
        <v>325</v>
      </c>
      <c r="B24" s="75">
        <v>600000</v>
      </c>
      <c r="C24" s="75">
        <v>0</v>
      </c>
      <c r="D24" s="75">
        <v>600000</v>
      </c>
      <c r="E24" s="75">
        <v>157748.37</v>
      </c>
      <c r="F24" s="75">
        <v>141818.74</v>
      </c>
      <c r="G24" s="75">
        <f t="shared" si="4"/>
        <v>442251.63</v>
      </c>
    </row>
    <row r="25" spans="1:7" x14ac:dyDescent="0.25">
      <c r="A25" s="85" t="s">
        <v>326</v>
      </c>
      <c r="B25" s="75">
        <v>363964</v>
      </c>
      <c r="C25" s="75">
        <v>448.92</v>
      </c>
      <c r="D25" s="75">
        <v>364412.92</v>
      </c>
      <c r="E25" s="75">
        <v>21071.519999999997</v>
      </c>
      <c r="F25" s="75">
        <v>21071.519999999997</v>
      </c>
      <c r="G25" s="75">
        <f t="shared" si="4"/>
        <v>343341.39999999997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328</v>
      </c>
      <c r="B27" s="75">
        <v>188234</v>
      </c>
      <c r="C27" s="75">
        <v>61099</v>
      </c>
      <c r="D27" s="75">
        <v>249333</v>
      </c>
      <c r="E27" s="75">
        <v>79391.959999999992</v>
      </c>
      <c r="F27" s="75">
        <v>79391.959999999992</v>
      </c>
      <c r="G27" s="75">
        <f t="shared" si="4"/>
        <v>169941.04</v>
      </c>
    </row>
    <row r="28" spans="1:7" x14ac:dyDescent="0.25">
      <c r="A28" s="84" t="s">
        <v>329</v>
      </c>
      <c r="B28" s="83">
        <f t="shared" ref="B28:G28" si="5">SUM(B29:B37)</f>
        <v>7528981</v>
      </c>
      <c r="C28" s="83">
        <f t="shared" si="5"/>
        <v>3988690.6999999997</v>
      </c>
      <c r="D28" s="83">
        <f t="shared" si="5"/>
        <v>11517671.700000001</v>
      </c>
      <c r="E28" s="83">
        <f t="shared" si="5"/>
        <v>3383724.4200000004</v>
      </c>
      <c r="F28" s="83">
        <f t="shared" si="5"/>
        <v>3286227.32</v>
      </c>
      <c r="G28" s="83">
        <f t="shared" si="5"/>
        <v>8133947.2800000012</v>
      </c>
    </row>
    <row r="29" spans="1:7" x14ac:dyDescent="0.25">
      <c r="A29" s="85" t="s">
        <v>330</v>
      </c>
      <c r="B29" s="75">
        <v>606387</v>
      </c>
      <c r="C29" s="75">
        <v>367.55</v>
      </c>
      <c r="D29" s="75">
        <v>606754.55000000005</v>
      </c>
      <c r="E29" s="75">
        <v>158491.63999999998</v>
      </c>
      <c r="F29" s="75">
        <v>154053.63999999998</v>
      </c>
      <c r="G29" s="75">
        <f>D29-E29</f>
        <v>448262.91000000003</v>
      </c>
    </row>
    <row r="30" spans="1:7" x14ac:dyDescent="0.25">
      <c r="A30" s="85" t="s">
        <v>331</v>
      </c>
      <c r="B30" s="75">
        <v>914174</v>
      </c>
      <c r="C30" s="75">
        <v>-6264</v>
      </c>
      <c r="D30" s="75">
        <v>907910</v>
      </c>
      <c r="E30" s="75">
        <v>427080.35</v>
      </c>
      <c r="F30" s="75">
        <v>424080.58999999997</v>
      </c>
      <c r="G30" s="75">
        <f t="shared" ref="G30:G37" si="6">D30-E30</f>
        <v>480829.65</v>
      </c>
    </row>
    <row r="31" spans="1:7" x14ac:dyDescent="0.25">
      <c r="A31" s="85" t="s">
        <v>332</v>
      </c>
      <c r="B31" s="75">
        <v>1111274</v>
      </c>
      <c r="C31" s="75">
        <v>1777973.7599999998</v>
      </c>
      <c r="D31" s="75">
        <v>2889247.76</v>
      </c>
      <c r="E31" s="75">
        <v>761767.77999999991</v>
      </c>
      <c r="F31" s="75">
        <v>736634.44</v>
      </c>
      <c r="G31" s="75">
        <f t="shared" si="6"/>
        <v>2127479.98</v>
      </c>
    </row>
    <row r="32" spans="1:7" x14ac:dyDescent="0.25">
      <c r="A32" s="85" t="s">
        <v>333</v>
      </c>
      <c r="B32" s="75">
        <v>327499</v>
      </c>
      <c r="C32" s="75">
        <v>0</v>
      </c>
      <c r="D32" s="75">
        <v>327499</v>
      </c>
      <c r="E32" s="75">
        <v>99806.03</v>
      </c>
      <c r="F32" s="75">
        <v>99806.03</v>
      </c>
      <c r="G32" s="75">
        <f t="shared" si="6"/>
        <v>227692.97</v>
      </c>
    </row>
    <row r="33" spans="1:7" ht="14.45" customHeight="1" x14ac:dyDescent="0.25">
      <c r="A33" s="85" t="s">
        <v>334</v>
      </c>
      <c r="B33" s="75">
        <v>618236</v>
      </c>
      <c r="C33" s="75">
        <v>-162560</v>
      </c>
      <c r="D33" s="75">
        <v>455676</v>
      </c>
      <c r="E33" s="75">
        <v>185725.09</v>
      </c>
      <c r="F33" s="75">
        <v>185725.09</v>
      </c>
      <c r="G33" s="75">
        <f t="shared" si="6"/>
        <v>269950.91000000003</v>
      </c>
    </row>
    <row r="34" spans="1:7" ht="14.45" customHeight="1" x14ac:dyDescent="0.25">
      <c r="A34" s="85" t="s">
        <v>335</v>
      </c>
      <c r="B34" s="75">
        <v>130000</v>
      </c>
      <c r="C34" s="75">
        <v>-94156</v>
      </c>
      <c r="D34" s="75">
        <v>35844</v>
      </c>
      <c r="E34" s="75">
        <v>22083.5</v>
      </c>
      <c r="F34" s="75">
        <v>22083.5</v>
      </c>
      <c r="G34" s="75">
        <f t="shared" si="6"/>
        <v>13760.5</v>
      </c>
    </row>
    <row r="35" spans="1:7" ht="14.45" customHeight="1" x14ac:dyDescent="0.25">
      <c r="A35" s="85" t="s">
        <v>336</v>
      </c>
      <c r="B35" s="75">
        <v>16000</v>
      </c>
      <c r="C35" s="75">
        <v>8451.6</v>
      </c>
      <c r="D35" s="75">
        <v>24451.599999999999</v>
      </c>
      <c r="E35" s="75">
        <v>16460.599999999999</v>
      </c>
      <c r="F35" s="75">
        <v>16460.599999999999</v>
      </c>
      <c r="G35" s="75">
        <f t="shared" si="6"/>
        <v>7991</v>
      </c>
    </row>
    <row r="36" spans="1:7" ht="14.45" customHeight="1" x14ac:dyDescent="0.25">
      <c r="A36" s="85" t="s">
        <v>337</v>
      </c>
      <c r="B36" s="75">
        <v>2923174</v>
      </c>
      <c r="C36" s="75">
        <v>2444618.64</v>
      </c>
      <c r="D36" s="75">
        <v>5367792.6400000006</v>
      </c>
      <c r="E36" s="75">
        <v>1352493.28</v>
      </c>
      <c r="F36" s="75">
        <v>1350980.28</v>
      </c>
      <c r="G36" s="75">
        <f t="shared" si="6"/>
        <v>4015299.3600000003</v>
      </c>
    </row>
    <row r="37" spans="1:7" ht="14.45" customHeight="1" x14ac:dyDescent="0.25">
      <c r="A37" s="85" t="s">
        <v>338</v>
      </c>
      <c r="B37" s="75">
        <v>882237</v>
      </c>
      <c r="C37" s="75">
        <v>20259.150000000001</v>
      </c>
      <c r="D37" s="75">
        <v>902496.15</v>
      </c>
      <c r="E37" s="75">
        <v>359816.15</v>
      </c>
      <c r="F37" s="75">
        <v>296403.15000000002</v>
      </c>
      <c r="G37" s="75">
        <f t="shared" si="6"/>
        <v>542680</v>
      </c>
    </row>
    <row r="38" spans="1:7" x14ac:dyDescent="0.25">
      <c r="A38" s="84" t="s">
        <v>339</v>
      </c>
      <c r="B38" s="83">
        <f t="shared" ref="B38:G38" si="7">SUM(B39:B47)</f>
        <v>0</v>
      </c>
      <c r="C38" s="83">
        <f t="shared" si="7"/>
        <v>7975750</v>
      </c>
      <c r="D38" s="83">
        <f t="shared" si="7"/>
        <v>7975750</v>
      </c>
      <c r="E38" s="83">
        <f t="shared" si="7"/>
        <v>1356750</v>
      </c>
      <c r="F38" s="83">
        <f t="shared" si="7"/>
        <v>1356750</v>
      </c>
      <c r="G38" s="83">
        <f t="shared" si="7"/>
        <v>6619000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343</v>
      </c>
      <c r="B42" s="75">
        <v>0</v>
      </c>
      <c r="C42" s="75">
        <v>7975750</v>
      </c>
      <c r="D42" s="75">
        <v>7975750</v>
      </c>
      <c r="E42" s="75">
        <v>1356750</v>
      </c>
      <c r="F42" s="75">
        <v>1356750</v>
      </c>
      <c r="G42" s="75">
        <f t="shared" si="8"/>
        <v>6619000</v>
      </c>
    </row>
    <row r="43" spans="1:7" x14ac:dyDescent="0.25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349</v>
      </c>
      <c r="B48" s="83">
        <f t="shared" ref="B48:G48" si="9">SUM(B49:B57)</f>
        <v>500000</v>
      </c>
      <c r="C48" s="83">
        <f t="shared" si="9"/>
        <v>75420.88</v>
      </c>
      <c r="D48" s="83">
        <f t="shared" si="9"/>
        <v>575420.88</v>
      </c>
      <c r="E48" s="83">
        <f t="shared" si="9"/>
        <v>195564.61</v>
      </c>
      <c r="F48" s="83">
        <f t="shared" si="9"/>
        <v>195564.61</v>
      </c>
      <c r="G48" s="83">
        <f t="shared" si="9"/>
        <v>379856.27</v>
      </c>
    </row>
    <row r="49" spans="1:7" x14ac:dyDescent="0.25">
      <c r="A49" s="85" t="s">
        <v>350</v>
      </c>
      <c r="B49" s="75">
        <v>421513</v>
      </c>
      <c r="C49" s="75">
        <v>0</v>
      </c>
      <c r="D49" s="75">
        <v>421513</v>
      </c>
      <c r="E49" s="75">
        <v>195564.61</v>
      </c>
      <c r="F49" s="75">
        <v>195564.61</v>
      </c>
      <c r="G49" s="75">
        <f>D49-E49</f>
        <v>225948.39</v>
      </c>
    </row>
    <row r="50" spans="1:7" x14ac:dyDescent="0.25">
      <c r="A50" s="85" t="s">
        <v>351</v>
      </c>
      <c r="B50" s="75">
        <v>39802</v>
      </c>
      <c r="C50" s="75">
        <v>75420.88</v>
      </c>
      <c r="D50" s="75">
        <v>115222.88</v>
      </c>
      <c r="E50" s="75">
        <v>0</v>
      </c>
      <c r="F50" s="75">
        <v>0</v>
      </c>
      <c r="G50" s="75">
        <f t="shared" ref="G50:G57" si="10">D50-E50</f>
        <v>115222.88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355</v>
      </c>
      <c r="B54" s="75">
        <v>38685</v>
      </c>
      <c r="C54" s="75">
        <v>0</v>
      </c>
      <c r="D54" s="75">
        <v>38685</v>
      </c>
      <c r="E54" s="75">
        <v>0</v>
      </c>
      <c r="F54" s="75">
        <v>0</v>
      </c>
      <c r="G54" s="75">
        <f t="shared" si="10"/>
        <v>38685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358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359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361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363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37">B9+B84</f>
        <v>47688273</v>
      </c>
      <c r="C159" s="90">
        <f t="shared" si="37"/>
        <v>14177366.17</v>
      </c>
      <c r="D159" s="90">
        <f t="shared" si="37"/>
        <v>61865639.170000002</v>
      </c>
      <c r="E159" s="90">
        <f t="shared" si="37"/>
        <v>21508381.93</v>
      </c>
      <c r="F159" s="90">
        <f t="shared" si="37"/>
        <v>20631815.389999997</v>
      </c>
      <c r="G159" s="90">
        <f t="shared" si="37"/>
        <v>40357257.240000002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4" spans="2:8" x14ac:dyDescent="0.25">
      <c r="B164" s="160"/>
      <c r="C164" s="160"/>
      <c r="D164" s="160"/>
      <c r="E164" s="160"/>
      <c r="F164" s="160"/>
      <c r="G164" s="160"/>
      <c r="H164" s="16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30:G37 B28:F28 G39:G47 B38:F38 G49:G57 B48:F48 B59:G61 B58:F58 B63:G70 B62:F62 B71:F92 B94:F159 B93:C93 E93:F93 G11:G1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H34"/>
  <sheetViews>
    <sheetView showGridLines="0" topLeftCell="A12" zoomScale="75" zoomScaleNormal="75" workbookViewId="0">
      <selection activeCell="E29" sqref="E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386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6</v>
      </c>
      <c r="B7" s="167" t="s">
        <v>304</v>
      </c>
      <c r="C7" s="167"/>
      <c r="D7" s="167"/>
      <c r="E7" s="167"/>
      <c r="F7" s="167"/>
      <c r="G7" s="169" t="s">
        <v>305</v>
      </c>
    </row>
    <row r="8" spans="1:7" ht="30" x14ac:dyDescent="0.25">
      <c r="A8" s="166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68"/>
    </row>
    <row r="9" spans="1:7" ht="15.75" customHeight="1" x14ac:dyDescent="0.25">
      <c r="A9" s="26" t="s">
        <v>388</v>
      </c>
      <c r="B9" s="30">
        <f>SUM(B10:B17)</f>
        <v>47688273</v>
      </c>
      <c r="C9" s="30">
        <f t="shared" ref="C9:F9" si="0">SUM(C10:C17)</f>
        <v>14177366.17</v>
      </c>
      <c r="D9" s="30">
        <f t="shared" si="0"/>
        <v>61865639.170000002</v>
      </c>
      <c r="E9" s="30">
        <f t="shared" si="0"/>
        <v>21508381.930000003</v>
      </c>
      <c r="F9" s="30">
        <f t="shared" si="0"/>
        <v>20631815.390000001</v>
      </c>
      <c r="G9" s="30">
        <f>SUM(G10:G17)</f>
        <v>40357257.240000002</v>
      </c>
    </row>
    <row r="10" spans="1:7" x14ac:dyDescent="0.25">
      <c r="A10" s="63" t="s">
        <v>389</v>
      </c>
      <c r="B10" s="75">
        <v>47688273</v>
      </c>
      <c r="C10" s="75">
        <v>14177366.17</v>
      </c>
      <c r="D10" s="75">
        <v>61865639.170000002</v>
      </c>
      <c r="E10" s="75">
        <v>21508381.930000003</v>
      </c>
      <c r="F10" s="75">
        <v>20631815.390000001</v>
      </c>
      <c r="G10" s="75">
        <v>40357257.240000002</v>
      </c>
    </row>
    <row r="11" spans="1:7" x14ac:dyDescent="0.25">
      <c r="A11" s="63" t="s">
        <v>390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389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153</v>
      </c>
      <c r="B28" s="49"/>
      <c r="C28" s="49"/>
      <c r="D28" s="49"/>
      <c r="E28" s="49"/>
      <c r="F28" s="49"/>
      <c r="G28" s="49"/>
    </row>
    <row r="29" spans="1:7" x14ac:dyDescent="0.25">
      <c r="A29" s="3" t="s">
        <v>385</v>
      </c>
      <c r="B29" s="4">
        <f>SUM(B19,B9)</f>
        <v>47688273</v>
      </c>
      <c r="C29" s="4">
        <f>SUM(C19,C9)</f>
        <v>14177366.17</v>
      </c>
      <c r="D29" s="4">
        <f>SUM(D19,D9)</f>
        <v>61865639.170000002</v>
      </c>
      <c r="E29" s="4">
        <f t="shared" ref="E29:G29" si="2">SUM(E19,E9)</f>
        <v>21508381.930000003</v>
      </c>
      <c r="F29" s="4">
        <f t="shared" si="2"/>
        <v>20631815.390000001</v>
      </c>
      <c r="G29" s="4">
        <f t="shared" si="2"/>
        <v>40357257.240000002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4" spans="2:8" x14ac:dyDescent="0.25">
      <c r="B34" s="160"/>
      <c r="C34" s="160"/>
      <c r="D34" s="160"/>
      <c r="E34" s="160"/>
      <c r="F34" s="160"/>
      <c r="G34" s="160"/>
      <c r="H34" s="16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2:G28 B9:F9 E29:G29 B11:F1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H81"/>
  <sheetViews>
    <sheetView showGridLines="0" topLeftCell="A76" zoomScale="75" zoomScaleNormal="75" workbookViewId="0">
      <selection activeCell="F77" sqref="F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398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6</v>
      </c>
      <c r="B7" s="173" t="s">
        <v>304</v>
      </c>
      <c r="C7" s="174"/>
      <c r="D7" s="174"/>
      <c r="E7" s="174"/>
      <c r="F7" s="175"/>
      <c r="G7" s="169" t="s">
        <v>401</v>
      </c>
    </row>
    <row r="8" spans="1:7" ht="30" x14ac:dyDescent="0.25">
      <c r="A8" s="166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68"/>
    </row>
    <row r="9" spans="1:7" ht="16.5" customHeight="1" x14ac:dyDescent="0.25">
      <c r="A9" s="26" t="s">
        <v>403</v>
      </c>
      <c r="B9" s="30">
        <f>SUM(B10,B19,B27,B37)</f>
        <v>47688273</v>
      </c>
      <c r="C9" s="30">
        <f t="shared" ref="C9:E9" si="0">SUM(C10,C19,C27,C37)</f>
        <v>14177366.17</v>
      </c>
      <c r="D9" s="30">
        <f>SUM(D10,D19,D27,D37)</f>
        <v>61865639.170000002</v>
      </c>
      <c r="E9" s="30">
        <f t="shared" si="0"/>
        <v>21508381.930000003</v>
      </c>
      <c r="F9" s="30">
        <f>SUM(F10,F19,F27,F37)</f>
        <v>20631815.390000001</v>
      </c>
      <c r="G9" s="30">
        <f>SUM(G10,G19,G27,G37)</f>
        <v>40357257.240000002</v>
      </c>
    </row>
    <row r="10" spans="1:7" ht="15" customHeight="1" x14ac:dyDescent="0.25">
      <c r="A10" s="58" t="s">
        <v>404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f>SUM(B20:B26)</f>
        <v>47688273</v>
      </c>
      <c r="C19" s="47">
        <f t="shared" ref="C19:F19" si="2">SUM(C20:C26)</f>
        <v>14177366.17</v>
      </c>
      <c r="D19" s="47">
        <f t="shared" si="2"/>
        <v>61865639.170000002</v>
      </c>
      <c r="E19" s="47">
        <f t="shared" si="2"/>
        <v>21508381.930000003</v>
      </c>
      <c r="F19" s="47">
        <f t="shared" si="2"/>
        <v>20631815.390000001</v>
      </c>
      <c r="G19" s="47">
        <f>SUM(G20:G26)</f>
        <v>40357257.240000002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47688273</v>
      </c>
      <c r="C26" s="47">
        <v>14177366.17</v>
      </c>
      <c r="D26" s="47">
        <v>61865639.170000002</v>
      </c>
      <c r="E26" s="47">
        <v>21508381.930000003</v>
      </c>
      <c r="F26" s="47">
        <v>20631815.390000001</v>
      </c>
      <c r="G26" s="47">
        <v>40357257.240000002</v>
      </c>
    </row>
    <row r="27" spans="1:7" x14ac:dyDescent="0.25">
      <c r="A27" s="58" t="s">
        <v>421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404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47688273</v>
      </c>
      <c r="C77" s="4">
        <f t="shared" ref="C77:G77" si="10">C43+C9</f>
        <v>14177366.17</v>
      </c>
      <c r="D77" s="4">
        <f t="shared" si="10"/>
        <v>61865639.170000002</v>
      </c>
      <c r="E77" s="4">
        <f t="shared" si="10"/>
        <v>21508381.930000003</v>
      </c>
      <c r="F77" s="4">
        <f t="shared" si="10"/>
        <v>20631815.390000001</v>
      </c>
      <c r="G77" s="4">
        <f t="shared" si="10"/>
        <v>40357257.240000002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1" spans="2:8" x14ac:dyDescent="0.25">
      <c r="B81" s="160"/>
      <c r="C81" s="160"/>
      <c r="D81" s="160"/>
      <c r="E81" s="160"/>
      <c r="F81" s="160"/>
      <c r="G81" s="160"/>
      <c r="H81" s="16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8 B27:G77 B20:G25 C19:F19 B9:C9 E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E10" sqref="E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437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INSTITUTO MUNICIPAL DE LAS JUVENTUDES DE LEON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5" t="s">
        <v>439</v>
      </c>
      <c r="B7" s="168" t="s">
        <v>304</v>
      </c>
      <c r="C7" s="168"/>
      <c r="D7" s="168"/>
      <c r="E7" s="168"/>
      <c r="F7" s="168"/>
      <c r="G7" s="168" t="s">
        <v>305</v>
      </c>
    </row>
    <row r="8" spans="1:7" ht="30" x14ac:dyDescent="0.25">
      <c r="A8" s="166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78"/>
    </row>
    <row r="9" spans="1:7" ht="15.75" customHeight="1" x14ac:dyDescent="0.25">
      <c r="A9" s="26" t="s">
        <v>440</v>
      </c>
      <c r="B9" s="119">
        <f>SUM(B10,B11,B12,B15,B16,B19)</f>
        <v>37110088</v>
      </c>
      <c r="C9" s="119">
        <f t="shared" ref="C9:G9" si="0">SUM(C10,C11,C12,C15,C16,C19)</f>
        <v>420800.19999999995</v>
      </c>
      <c r="D9" s="119">
        <f t="shared" si="0"/>
        <v>37530888.199999996</v>
      </c>
      <c r="E9" s="119">
        <f t="shared" si="0"/>
        <v>15802129.01</v>
      </c>
      <c r="F9" s="119">
        <f t="shared" si="0"/>
        <v>15041579.479999999</v>
      </c>
      <c r="G9" s="119">
        <f t="shared" si="0"/>
        <v>21728759.189999998</v>
      </c>
    </row>
    <row r="10" spans="1:7" x14ac:dyDescent="0.25">
      <c r="A10" s="58" t="s">
        <v>441</v>
      </c>
      <c r="B10" s="75">
        <v>37110088</v>
      </c>
      <c r="C10" s="75">
        <v>420800.19999999995</v>
      </c>
      <c r="D10" s="75">
        <v>37530888.199999996</v>
      </c>
      <c r="E10" s="75">
        <v>15802129.01</v>
      </c>
      <c r="F10" s="75">
        <v>15041579.479999999</v>
      </c>
      <c r="G10" s="76">
        <f>D10-E10</f>
        <v>21728759.189999998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f>B21+B9</f>
        <v>37110088</v>
      </c>
      <c r="C33" s="119">
        <f t="shared" ref="C33:G33" si="8">C21+C9</f>
        <v>420800.19999999995</v>
      </c>
      <c r="D33" s="119">
        <f t="shared" si="8"/>
        <v>37530888.199999996</v>
      </c>
      <c r="E33" s="119">
        <f t="shared" si="8"/>
        <v>15802129.01</v>
      </c>
      <c r="F33" s="119">
        <f t="shared" si="8"/>
        <v>15041579.479999999</v>
      </c>
      <c r="G33" s="119">
        <f t="shared" si="8"/>
        <v>21728759.189999998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dcterms:created xsi:type="dcterms:W3CDTF">2023-03-16T22:14:51Z</dcterms:created>
  <dcterms:modified xsi:type="dcterms:W3CDTF">2025-07-21T14:52:10Z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