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3.- 3er trimestre 2024 IMJU\"/>
    </mc:Choice>
  </mc:AlternateContent>
  <xr:revisionPtr revIDLastSave="0" documentId="13_ncr:1_{42368C43-1D24-48E2-B9D4-201AE1A55DBC}" xr6:coauthVersionLast="47" xr6:coauthVersionMax="47" xr10:uidLastSave="{00000000-0000-0000-0000-000000000000}"/>
  <bookViews>
    <workbookView xWindow="-120" yWindow="-120" windowWidth="29040" windowHeight="15720" tabRatio="782" activeTab="1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 s="1"/>
  <c r="H15" i="1"/>
  <c r="I15" i="1" s="1"/>
  <c r="I159" i="1" l="1"/>
  <c r="H159" i="1"/>
  <c r="I158" i="1"/>
  <c r="H158" i="1"/>
  <c r="H157" i="1"/>
  <c r="I157" i="1" s="1"/>
  <c r="I156" i="1"/>
  <c r="H156" i="1"/>
  <c r="I155" i="1"/>
  <c r="H155" i="1"/>
  <c r="H152" i="1" s="1"/>
  <c r="I154" i="1"/>
  <c r="H154" i="1"/>
  <c r="H153" i="1"/>
  <c r="I153" i="1" s="1"/>
  <c r="G152" i="1"/>
  <c r="F152" i="1"/>
  <c r="E152" i="1"/>
  <c r="D152" i="1"/>
  <c r="C152" i="1"/>
  <c r="H151" i="1"/>
  <c r="I151" i="1" s="1"/>
  <c r="H150" i="1"/>
  <c r="I150" i="1" s="1"/>
  <c r="H149" i="1"/>
  <c r="I149" i="1" s="1"/>
  <c r="I148" i="1" s="1"/>
  <c r="G148" i="1"/>
  <c r="F148" i="1"/>
  <c r="E148" i="1"/>
  <c r="D148" i="1"/>
  <c r="C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G140" i="1"/>
  <c r="F140" i="1"/>
  <c r="E140" i="1"/>
  <c r="D140" i="1"/>
  <c r="C140" i="1"/>
  <c r="H139" i="1"/>
  <c r="H136" i="1" s="1"/>
  <c r="H138" i="1"/>
  <c r="I138" i="1" s="1"/>
  <c r="H137" i="1"/>
  <c r="I137" i="1" s="1"/>
  <c r="G136" i="1"/>
  <c r="F136" i="1"/>
  <c r="E136" i="1"/>
  <c r="D136" i="1"/>
  <c r="C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I126" i="1" s="1"/>
  <c r="H129" i="1"/>
  <c r="I128" i="1"/>
  <c r="H128" i="1"/>
  <c r="I127" i="1"/>
  <c r="H127" i="1"/>
  <c r="H126" i="1" s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G116" i="1"/>
  <c r="F116" i="1"/>
  <c r="E116" i="1"/>
  <c r="D116" i="1"/>
  <c r="C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H96" i="1" s="1"/>
  <c r="G96" i="1"/>
  <c r="F96" i="1"/>
  <c r="E96" i="1"/>
  <c r="D96" i="1"/>
  <c r="D87" i="1" s="1"/>
  <c r="C96" i="1"/>
  <c r="I95" i="1"/>
  <c r="H95" i="1"/>
  <c r="I94" i="1"/>
  <c r="H94" i="1"/>
  <c r="I93" i="1"/>
  <c r="H93" i="1"/>
  <c r="I92" i="1"/>
  <c r="H92" i="1"/>
  <c r="I91" i="1"/>
  <c r="I88" i="1" s="1"/>
  <c r="H91" i="1"/>
  <c r="I90" i="1"/>
  <c r="H90" i="1"/>
  <c r="I89" i="1"/>
  <c r="H89" i="1"/>
  <c r="H88" i="1" s="1"/>
  <c r="G88" i="1"/>
  <c r="G87" i="1" s="1"/>
  <c r="F88" i="1"/>
  <c r="E88" i="1"/>
  <c r="D88" i="1"/>
  <c r="C88" i="1"/>
  <c r="C87" i="1" s="1"/>
  <c r="F87" i="1"/>
  <c r="E87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I78" i="1" s="1"/>
  <c r="H79" i="1"/>
  <c r="H78" i="1" s="1"/>
  <c r="G78" i="1"/>
  <c r="F78" i="1"/>
  <c r="E78" i="1"/>
  <c r="D78" i="1"/>
  <c r="C78" i="1"/>
  <c r="I77" i="1"/>
  <c r="H77" i="1"/>
  <c r="H76" i="1"/>
  <c r="I76" i="1" s="1"/>
  <c r="H75" i="1"/>
  <c r="I75" i="1" s="1"/>
  <c r="H74" i="1"/>
  <c r="G74" i="1"/>
  <c r="F74" i="1"/>
  <c r="E74" i="1"/>
  <c r="D74" i="1"/>
  <c r="C74" i="1"/>
  <c r="I73" i="1"/>
  <c r="H73" i="1"/>
  <c r="I72" i="1"/>
  <c r="H72" i="1"/>
  <c r="I71" i="1"/>
  <c r="H71" i="1"/>
  <c r="I70" i="1"/>
  <c r="H70" i="1"/>
  <c r="I69" i="1"/>
  <c r="H69" i="1"/>
  <c r="I68" i="1"/>
  <c r="H68" i="1"/>
  <c r="H66" i="1" s="1"/>
  <c r="I67" i="1"/>
  <c r="I66" i="1" s="1"/>
  <c r="H67" i="1"/>
  <c r="G66" i="1"/>
  <c r="F66" i="1"/>
  <c r="E66" i="1"/>
  <c r="D66" i="1"/>
  <c r="C66" i="1"/>
  <c r="H65" i="1"/>
  <c r="I65" i="1" s="1"/>
  <c r="H64" i="1"/>
  <c r="I64" i="1" s="1"/>
  <c r="H63" i="1"/>
  <c r="H62" i="1" s="1"/>
  <c r="G62" i="1"/>
  <c r="F62" i="1"/>
  <c r="E62" i="1"/>
  <c r="D62" i="1"/>
  <c r="C62" i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G52" i="1"/>
  <c r="F52" i="1"/>
  <c r="E52" i="1"/>
  <c r="D52" i="1"/>
  <c r="C52" i="1"/>
  <c r="I51" i="1"/>
  <c r="H51" i="1"/>
  <c r="I50" i="1"/>
  <c r="H50" i="1"/>
  <c r="I49" i="1"/>
  <c r="H49" i="1"/>
  <c r="I48" i="1"/>
  <c r="H48" i="1"/>
  <c r="I47" i="1"/>
  <c r="H47" i="1"/>
  <c r="H46" i="1"/>
  <c r="I46" i="1" s="1"/>
  <c r="I45" i="1"/>
  <c r="H45" i="1"/>
  <c r="I44" i="1"/>
  <c r="H44" i="1"/>
  <c r="I43" i="1"/>
  <c r="H43" i="1"/>
  <c r="G42" i="1"/>
  <c r="F42" i="1"/>
  <c r="E42" i="1"/>
  <c r="D42" i="1"/>
  <c r="C42" i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G32" i="1"/>
  <c r="F32" i="1"/>
  <c r="E32" i="1"/>
  <c r="C32" i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I24" i="1"/>
  <c r="H24" i="1"/>
  <c r="H23" i="1"/>
  <c r="G22" i="1"/>
  <c r="F22" i="1"/>
  <c r="E22" i="1"/>
  <c r="E13" i="1" s="1"/>
  <c r="D22" i="1"/>
  <c r="C22" i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G14" i="1"/>
  <c r="F14" i="1"/>
  <c r="E14" i="1"/>
  <c r="D14" i="1"/>
  <c r="I63" i="1" l="1"/>
  <c r="G13" i="1"/>
  <c r="H42" i="1"/>
  <c r="I42" i="1"/>
  <c r="F13" i="1"/>
  <c r="F161" i="1" s="1"/>
  <c r="H22" i="1"/>
  <c r="I23" i="1"/>
  <c r="I22" i="1" s="1"/>
  <c r="G161" i="1"/>
  <c r="H14" i="1"/>
  <c r="C161" i="1"/>
  <c r="E161" i="1"/>
  <c r="I14" i="1"/>
  <c r="I74" i="1"/>
  <c r="I116" i="1"/>
  <c r="I62" i="1"/>
  <c r="I152" i="1"/>
  <c r="I52" i="1"/>
  <c r="D13" i="1"/>
  <c r="D161" i="1" s="1"/>
  <c r="H32" i="1"/>
  <c r="I97" i="1"/>
  <c r="I96" i="1" s="1"/>
  <c r="I139" i="1"/>
  <c r="I136" i="1" s="1"/>
  <c r="D32" i="1"/>
  <c r="I33" i="1"/>
  <c r="I32" i="1" s="1"/>
  <c r="H52" i="1"/>
  <c r="H148" i="1"/>
  <c r="H87" i="1" s="1"/>
  <c r="H13" i="1" l="1"/>
  <c r="H161" i="1" s="1"/>
  <c r="I87" i="1"/>
  <c r="I13" i="1"/>
  <c r="I161" i="1" l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<sst xmlns="http://schemas.openxmlformats.org/spreadsheetml/2006/main" count="266" uniqueCount="154">
  <si>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</si>
  <si>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</si>
  <si>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</si>
  <si>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</si>
  <si>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</si>
  <si>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</si>
  <si>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</si>
  <si>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</si>
  <si>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</si>
  <si>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</si>
  <si>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</si>
  <si>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</si>
  <si>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</si>
  <si>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</si>
  <si>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</si>
  <si>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</si>
  <si>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</si>
  <si>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</si>
  <si>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</si>
  <si>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</si>
  <si>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</si>
  <si>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</si>
  <si>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</si>
  <si>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</si>
  <si>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</si>
  <si>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</si>
  <si>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</si>
  <si>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</si>
  <si>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</si>
  <si>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</si>
  <si>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</si>
  <si>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</si>
  <si>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</si>
  <si>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</si>
  <si>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</si>
  <si>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</si>
  <si>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</si>
  <si>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</si>
  <si>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</si>
  <si>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</si>
  <si>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</si>
  <si>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</si>
  <si>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</si>
  <si>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</si>
  <si>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</si>
  <si>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</si>
  <si>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</si>
  <si>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</si>
  <si>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</si>
  <si>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</si>
  <si>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</si>
  <si>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</si>
  <si>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</si>
  <si>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</si>
  <si>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</si>
  <si>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</si>
  <si>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</si>
  <si>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</si>
  <si>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</si>
  <si>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</si>
  <si>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</si>
  <si>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</si>
  <si>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</si>
  <si>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</si>
  <si>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</si>
  <si>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</si>
  <si>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</si>
  <si>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</si>
  <si>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</si>
  <si>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</si>
  <si>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</si>
  <si>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</si>
  <si>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</si>
  <si>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</si>
  <si>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</si>
  <si>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</si>
  <si>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</si>
  <si>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</si>
  <si>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</si>
  <si>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</si>
  <si>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</si>
  <si>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</si>
  <si>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</si>
  <si>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</si>
  <si>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</si>
  <si>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</si>
  <si>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</si>
  <si>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</si>
  <si>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</si>
  <si>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</si>
  <si>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</si>
  <si>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</si>
  <si>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</si>
  <si>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</si>
  <si>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</si>
  <si>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</si>
  <si>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</si>
  <si>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</si>
  <si>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</si>
  <si>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</si>
  <si>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</si>
  <si>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</si>
  <si>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</si>
  <si>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</si>
  <si>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</si>
  <si>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</si>
  <si>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</si>
  <si>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</si>
  <si>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</si>
  <si>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</si>
  <si>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</si>
  <si>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</si>
  <si>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</si>
  <si>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</si>
  <si>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</si>
  <si>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</si>
  <si>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</si>
  <si>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</si>
  <si>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</si>
  <si>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</si>
  <si>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</si>
  <si>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</si>
  <si>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</si>
  <si>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</si>
  <si>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</si>
  <si>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</si>
  <si>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</si>
  <si>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</si>
  <si>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</si>
  <si>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</si>
  <si>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</si>
  <si>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</si>
  <si>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</si>
  <si>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</si>
  <si>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</si>
  <si>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</si>
  <si>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</si>
  <si>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</si>
  <si>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</si>
  <si>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</si>
  <si>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</si>
  <si>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</si>
  <si>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</si>
  <si>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</si>
  <si>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</si>
  <si>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</si>
  <si>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</si>
  <si>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</si>
  <si>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</si>
  <si>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lnstituto Municipal de la Juventud de León Guanajuato</t>
  </si>
  <si>
    <t>Correspondiente del 01 de Enero al 30 de Septiembre del 2024</t>
  </si>
  <si>
    <t xml:space="preserve">Nada que manifestar, al 30 de septiembre el Instituto Municipal de la juventud de León Guanajuato tiene un saldo positivo, seguimos con nuestros controles en el ejercicio del gasto.  </t>
  </si>
  <si>
    <t>El Instituto Municipal de la Juventud de León Guanajuato no tiene Deuda Pública y Obligaciones a la fecha del 01 de enero al 30 de septiembre del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</si>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</sst>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4" fontId="6" fillId="0" borderId="2" xfId="0" applyNumberFormat="1" applyFont="1" applyBorder="1" applyProtection="1">
      <protection locked="0"/>
    </xf>
    <xf numFmtId="4" fontId="2" fillId="0" borderId="0" xfId="0" applyNumberFormat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C6" sqref="C6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149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150</v>
      </c>
      <c r="B3" s="24"/>
      <c r="C3" s="25" t="s">
        <v>4</v>
      </c>
      <c r="D3" s="27">
        <v>3</v>
      </c>
    </row>
    <row r="4" spans="1:4" x14ac:dyDescent="0.2">
      <c r="A4" s="73" t="s">
        <v>5</v>
      </c>
      <c r="B4" s="74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20"/>
  <sheetViews>
    <sheetView showGridLines="0" tabSelected="1" workbookViewId="0">
      <selection activeCell="E9" sqref="E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lnstituto Municipal de la Juventud de León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2" spans="1:6" x14ac:dyDescent="0.2">
      <c r="D12" s="1" t="s">
        <v>153</v>
      </c>
    </row>
    <row r="16" spans="1:6" x14ac:dyDescent="0.2">
      <c r="C16" s="70" t="s">
        <v>23</v>
      </c>
    </row>
    <row r="17" spans="3:3" x14ac:dyDescent="0.2">
      <c r="C17" s="69" t="s">
        <v>24</v>
      </c>
    </row>
    <row r="20" spans="3:3" x14ac:dyDescent="0.2">
      <c r="C20" s="1" t="s">
        <v>151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5"/>
  <sheetViews>
    <sheetView showGridLines="0" topLeftCell="A172" zoomScaleNormal="100" workbookViewId="0">
      <selection activeCell="D159" sqref="D159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5" t="str">
        <f>'Notas de Disciplina Financiera'!A1</f>
        <v>lnstituto Municipal de la Juventud de León Guanajuato</v>
      </c>
      <c r="C1" s="75"/>
      <c r="D1" s="75"/>
      <c r="E1" s="40" t="s">
        <v>0</v>
      </c>
      <c r="F1" s="41">
        <f>'Notas de Disciplina Financiera'!D1</f>
        <v>2024</v>
      </c>
    </row>
    <row r="2" spans="1:9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9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f>'Notas de Disciplina Financiera'!D3</f>
        <v>3</v>
      </c>
    </row>
    <row r="5" spans="1:9" x14ac:dyDescent="0.2">
      <c r="B5" s="43" t="s">
        <v>25</v>
      </c>
    </row>
    <row r="6" spans="1:9" x14ac:dyDescent="0.2">
      <c r="B6" s="81" t="str">
        <f>B1</f>
        <v>lnstituto Municipal de la Juventud de León Guanajuato</v>
      </c>
      <c r="C6" s="81"/>
      <c r="D6" s="81"/>
      <c r="E6" s="81"/>
      <c r="F6" s="81"/>
      <c r="G6" s="81"/>
      <c r="H6" s="81"/>
      <c r="I6" s="81"/>
    </row>
    <row r="7" spans="1:9" x14ac:dyDescent="0.2">
      <c r="B7" s="76" t="s">
        <v>26</v>
      </c>
      <c r="C7" s="76"/>
      <c r="D7" s="76"/>
      <c r="E7" s="76"/>
      <c r="F7" s="76"/>
      <c r="G7" s="76"/>
      <c r="H7" s="76"/>
      <c r="I7" s="76"/>
    </row>
    <row r="8" spans="1:9" x14ac:dyDescent="0.2">
      <c r="B8" s="76" t="s">
        <v>27</v>
      </c>
      <c r="C8" s="76"/>
      <c r="D8" s="76"/>
      <c r="E8" s="76"/>
      <c r="F8" s="76"/>
      <c r="G8" s="76"/>
      <c r="H8" s="76"/>
      <c r="I8" s="76"/>
    </row>
    <row r="9" spans="1:9" x14ac:dyDescent="0.2">
      <c r="B9" s="76" t="str">
        <f>B3</f>
        <v>Correspondiente del 01 de Enero al 30 de Septiembre del 2024</v>
      </c>
      <c r="C9" s="76"/>
      <c r="D9" s="76"/>
      <c r="E9" s="76"/>
      <c r="F9" s="76"/>
      <c r="G9" s="76"/>
      <c r="H9" s="76"/>
      <c r="I9" s="76"/>
    </row>
    <row r="10" spans="1:9" x14ac:dyDescent="0.2">
      <c r="B10" s="77" t="s">
        <v>28</v>
      </c>
      <c r="C10" s="77"/>
      <c r="D10" s="77"/>
      <c r="E10" s="77"/>
      <c r="F10" s="77"/>
      <c r="G10" s="77"/>
      <c r="H10" s="77"/>
      <c r="I10" s="77"/>
    </row>
    <row r="11" spans="1:9" x14ac:dyDescent="0.2">
      <c r="B11" s="9"/>
      <c r="C11" s="9"/>
      <c r="D11" s="78" t="s">
        <v>29</v>
      </c>
      <c r="E11" s="79"/>
      <c r="F11" s="79"/>
      <c r="G11" s="79"/>
      <c r="H11" s="80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+C14+C22+C32+C42+C52+C62+C66+C74+C78</f>
        <v>46642555.998400003</v>
      </c>
      <c r="D13" s="3">
        <f t="shared" ref="D13:H13" si="0">+D14+D22+D32+D42+D52+D62+D66+D74+D78</f>
        <v>14150956.939999999</v>
      </c>
      <c r="E13" s="3">
        <f t="shared" si="0"/>
        <v>0</v>
      </c>
      <c r="F13" s="3">
        <f t="shared" si="0"/>
        <v>1473310.5708000003</v>
      </c>
      <c r="G13" s="3">
        <f t="shared" si="0"/>
        <v>-1473310.5708000003</v>
      </c>
      <c r="H13" s="3">
        <f t="shared" si="0"/>
        <v>60793512.9384</v>
      </c>
      <c r="I13" s="3">
        <f>+I14+I22+I32+I42+I52+I62+I66+I74+I78</f>
        <v>14150956.940000001</v>
      </c>
    </row>
    <row r="14" spans="1:9" x14ac:dyDescent="0.2">
      <c r="B14" s="17" t="s">
        <v>39</v>
      </c>
      <c r="C14" s="3">
        <f>SUM(C15:C21)</f>
        <v>35050519</v>
      </c>
      <c r="D14" s="3">
        <f t="shared" ref="D14:I14" si="1">SUM(D15:D21)</f>
        <v>447230</v>
      </c>
      <c r="E14" s="3">
        <f t="shared" si="1"/>
        <v>0</v>
      </c>
      <c r="F14" s="3">
        <f t="shared" si="1"/>
        <v>167153.44</v>
      </c>
      <c r="G14" s="3">
        <f t="shared" si="1"/>
        <v>-167153.44</v>
      </c>
      <c r="H14" s="3">
        <f t="shared" si="1"/>
        <v>35497749</v>
      </c>
      <c r="I14" s="3">
        <f t="shared" si="1"/>
        <v>447230</v>
      </c>
    </row>
    <row r="15" spans="1:9" x14ac:dyDescent="0.2">
      <c r="B15" s="16" t="s">
        <v>40</v>
      </c>
      <c r="C15" s="4">
        <v>20977258.649999999</v>
      </c>
      <c r="D15" s="4">
        <v>0</v>
      </c>
      <c r="E15" s="4">
        <v>0</v>
      </c>
      <c r="F15" s="4">
        <v>0</v>
      </c>
      <c r="G15" s="4">
        <v>-125431.57</v>
      </c>
      <c r="H15" s="4">
        <f>SUM(C15:G15)</f>
        <v>20851827.079999998</v>
      </c>
      <c r="I15" s="4">
        <f>+H15-C15</f>
        <v>-125431.5700000003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79" si="2">SUM(C16:G16)</f>
        <v>0</v>
      </c>
      <c r="I16" s="4">
        <f t="shared" ref="I16:I21" si="3">+H16-C16</f>
        <v>0</v>
      </c>
    </row>
    <row r="17" spans="2:9" x14ac:dyDescent="0.2">
      <c r="B17" s="16" t="s">
        <v>42</v>
      </c>
      <c r="C17" s="4">
        <v>3520793.48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3520793.48</v>
      </c>
      <c r="I17" s="4">
        <f>+H17-C17</f>
        <v>0</v>
      </c>
    </row>
    <row r="18" spans="2:9" x14ac:dyDescent="0.2">
      <c r="B18" s="16" t="s">
        <v>43</v>
      </c>
      <c r="C18" s="4">
        <v>5645479.2599999998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5645479.2599999998</v>
      </c>
      <c r="I18" s="4">
        <f t="shared" si="3"/>
        <v>0</v>
      </c>
    </row>
    <row r="19" spans="2:9" x14ac:dyDescent="0.2">
      <c r="B19" s="16" t="s">
        <v>44</v>
      </c>
      <c r="C19" s="4">
        <v>4906987.6099999994</v>
      </c>
      <c r="D19" s="4">
        <v>447230</v>
      </c>
      <c r="E19" s="4">
        <v>0</v>
      </c>
      <c r="F19" s="4">
        <v>167153.44</v>
      </c>
      <c r="G19" s="4">
        <v>-41721.869999999995</v>
      </c>
      <c r="H19" s="4">
        <f t="shared" si="2"/>
        <v>5479649.1799999997</v>
      </c>
      <c r="I19" s="4">
        <f t="shared" si="3"/>
        <v>572661.5700000003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47</v>
      </c>
      <c r="C22" s="3">
        <f>SUM(C23:C31)</f>
        <v>2894745.9984000004</v>
      </c>
      <c r="D22" s="3">
        <f t="shared" ref="D22:I22" si="4">SUM(D23:D31)</f>
        <v>230308.52</v>
      </c>
      <c r="E22" s="3">
        <f t="shared" si="4"/>
        <v>0</v>
      </c>
      <c r="F22" s="3">
        <f t="shared" si="4"/>
        <v>320062.06080000021</v>
      </c>
      <c r="G22" s="3">
        <f t="shared" si="4"/>
        <v>-320062.06080000027</v>
      </c>
      <c r="H22" s="3">
        <f t="shared" si="4"/>
        <v>3125054.5183999999</v>
      </c>
      <c r="I22" s="3">
        <f t="shared" si="4"/>
        <v>230308.51999999996</v>
      </c>
    </row>
    <row r="23" spans="2:9" x14ac:dyDescent="0.2">
      <c r="B23" s="16" t="s">
        <v>48</v>
      </c>
      <c r="C23" s="4">
        <v>840775.62</v>
      </c>
      <c r="D23" s="4">
        <v>0</v>
      </c>
      <c r="E23" s="4">
        <v>0</v>
      </c>
      <c r="F23" s="4">
        <v>0</v>
      </c>
      <c r="G23" s="4">
        <v>0</v>
      </c>
      <c r="H23" s="4">
        <f t="shared" si="2"/>
        <v>840775.62</v>
      </c>
      <c r="I23" s="4">
        <f>+H23-C23</f>
        <v>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f t="shared" si="2"/>
        <v>0</v>
      </c>
      <c r="I24" s="4">
        <f t="shared" ref="I24:I31" si="5">+H24-C24</f>
        <v>0</v>
      </c>
    </row>
    <row r="25" spans="2:9" x14ac:dyDescent="0.2">
      <c r="B25" s="16" t="s">
        <v>50</v>
      </c>
      <c r="C25" s="4">
        <v>1473.7</v>
      </c>
      <c r="D25" s="4">
        <v>0</v>
      </c>
      <c r="E25" s="4">
        <v>0</v>
      </c>
      <c r="F25" s="71">
        <v>0</v>
      </c>
      <c r="G25" s="4">
        <v>0</v>
      </c>
      <c r="H25" s="4">
        <f t="shared" si="2"/>
        <v>1473.7</v>
      </c>
      <c r="I25" s="4">
        <f t="shared" si="5"/>
        <v>0</v>
      </c>
    </row>
    <row r="26" spans="2:9" x14ac:dyDescent="0.2">
      <c r="B26" s="16" t="s">
        <v>51</v>
      </c>
      <c r="C26" s="4">
        <v>1327581.9683999999</v>
      </c>
      <c r="D26" s="4">
        <v>230308.52</v>
      </c>
      <c r="E26" s="4">
        <v>0</v>
      </c>
      <c r="F26" s="4">
        <v>32185.860800000199</v>
      </c>
      <c r="G26" s="4">
        <v>-310370.66080000025</v>
      </c>
      <c r="H26" s="4">
        <f t="shared" si="2"/>
        <v>1279705.6883999999</v>
      </c>
      <c r="I26" s="4">
        <f t="shared" si="5"/>
        <v>-47876.280000000028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5817.3</v>
      </c>
      <c r="G27" s="4">
        <v>0</v>
      </c>
      <c r="H27" s="4">
        <f t="shared" si="2"/>
        <v>5817.3</v>
      </c>
      <c r="I27" s="4">
        <f t="shared" si="5"/>
        <v>5817.3</v>
      </c>
    </row>
    <row r="28" spans="2:9" x14ac:dyDescent="0.2">
      <c r="B28" s="16" t="s">
        <v>53</v>
      </c>
      <c r="C28" s="4">
        <v>484694.03</v>
      </c>
      <c r="D28" s="4">
        <v>0</v>
      </c>
      <c r="E28" s="4">
        <v>0</v>
      </c>
      <c r="F28" s="4">
        <v>0</v>
      </c>
      <c r="G28" s="4">
        <v>0</v>
      </c>
      <c r="H28" s="4">
        <f t="shared" si="2"/>
        <v>484694.03</v>
      </c>
      <c r="I28" s="4">
        <f t="shared" si="5"/>
        <v>0</v>
      </c>
    </row>
    <row r="29" spans="2:9" x14ac:dyDescent="0.2">
      <c r="B29" s="16" t="s">
        <v>54</v>
      </c>
      <c r="C29" s="4">
        <v>173588.31</v>
      </c>
      <c r="D29" s="4">
        <v>0</v>
      </c>
      <c r="E29" s="4">
        <v>0</v>
      </c>
      <c r="F29" s="4">
        <v>42942.04</v>
      </c>
      <c r="G29" s="71">
        <v>-9691.4</v>
      </c>
      <c r="H29" s="4">
        <f t="shared" si="2"/>
        <v>206838.95</v>
      </c>
      <c r="I29" s="4">
        <f t="shared" si="5"/>
        <v>33250.640000000014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2"/>
        <v>0</v>
      </c>
      <c r="I30" s="4">
        <f t="shared" si="5"/>
        <v>0</v>
      </c>
    </row>
    <row r="31" spans="2:9" x14ac:dyDescent="0.2">
      <c r="B31" s="16" t="s">
        <v>56</v>
      </c>
      <c r="C31" s="4">
        <v>66632.37</v>
      </c>
      <c r="D31" s="4">
        <v>0</v>
      </c>
      <c r="E31" s="4">
        <v>0</v>
      </c>
      <c r="F31" s="71">
        <v>239116.86</v>
      </c>
      <c r="G31" s="4">
        <v>0</v>
      </c>
      <c r="H31" s="4">
        <f t="shared" si="2"/>
        <v>305749.23</v>
      </c>
      <c r="I31" s="4">
        <f t="shared" si="5"/>
        <v>239116.86</v>
      </c>
    </row>
    <row r="32" spans="2:9" x14ac:dyDescent="0.2">
      <c r="B32" s="17" t="s">
        <v>57</v>
      </c>
      <c r="C32" s="3">
        <f>SUM(C33:C41)</f>
        <v>8697291</v>
      </c>
      <c r="D32" s="3">
        <f t="shared" ref="D32:I32" si="6">SUM(D33:D41)</f>
        <v>11211959.34</v>
      </c>
      <c r="E32" s="3">
        <f t="shared" si="6"/>
        <v>0</v>
      </c>
      <c r="F32" s="3">
        <f t="shared" si="6"/>
        <v>986095.07000000007</v>
      </c>
      <c r="G32" s="3">
        <f t="shared" si="6"/>
        <v>-986095.07000000007</v>
      </c>
      <c r="H32" s="3">
        <f t="shared" si="6"/>
        <v>19909250.34</v>
      </c>
      <c r="I32" s="3">
        <f t="shared" si="6"/>
        <v>11211959.340000002</v>
      </c>
    </row>
    <row r="33" spans="2:9" x14ac:dyDescent="0.2">
      <c r="B33" s="16" t="s">
        <v>58</v>
      </c>
      <c r="C33" s="4">
        <v>364462.8</v>
      </c>
      <c r="D33" s="4">
        <v>0</v>
      </c>
      <c r="E33" s="4">
        <v>0</v>
      </c>
      <c r="F33" s="4">
        <v>73633.3</v>
      </c>
      <c r="G33" s="4">
        <v>-40000</v>
      </c>
      <c r="H33" s="4">
        <f t="shared" si="2"/>
        <v>398096.1</v>
      </c>
      <c r="I33" s="4">
        <f t="shared" ref="I33:I41" si="7">+H33-C33</f>
        <v>33633.299999999988</v>
      </c>
    </row>
    <row r="34" spans="2:9" x14ac:dyDescent="0.2">
      <c r="B34" s="16" t="s">
        <v>59</v>
      </c>
      <c r="C34" s="4">
        <v>650763.19999999995</v>
      </c>
      <c r="D34" s="4">
        <v>0</v>
      </c>
      <c r="E34" s="4">
        <v>0</v>
      </c>
      <c r="F34" s="4">
        <v>0</v>
      </c>
      <c r="G34" s="4">
        <v>0</v>
      </c>
      <c r="H34" s="4">
        <f t="shared" si="2"/>
        <v>650763.19999999995</v>
      </c>
      <c r="I34" s="4">
        <f t="shared" si="7"/>
        <v>0</v>
      </c>
    </row>
    <row r="35" spans="2:9" x14ac:dyDescent="0.2">
      <c r="B35" s="16" t="s">
        <v>60</v>
      </c>
      <c r="C35" s="4">
        <v>2953016.6500000004</v>
      </c>
      <c r="D35" s="4">
        <v>944145</v>
      </c>
      <c r="E35" s="4">
        <v>0</v>
      </c>
      <c r="F35" s="4">
        <v>641666.6</v>
      </c>
      <c r="G35" s="4">
        <v>-333549.67</v>
      </c>
      <c r="H35" s="4">
        <f t="shared" si="2"/>
        <v>4205278.58</v>
      </c>
      <c r="I35" s="4">
        <f t="shared" si="7"/>
        <v>1252261.9299999997</v>
      </c>
    </row>
    <row r="36" spans="2:9" x14ac:dyDescent="0.2">
      <c r="B36" s="16" t="s">
        <v>61</v>
      </c>
      <c r="C36" s="4">
        <v>325577.28999999998</v>
      </c>
      <c r="D36" s="4">
        <v>0</v>
      </c>
      <c r="E36" s="4">
        <v>0</v>
      </c>
      <c r="F36" s="4">
        <v>183.29</v>
      </c>
      <c r="G36" s="4">
        <v>0</v>
      </c>
      <c r="H36" s="4">
        <f t="shared" si="2"/>
        <v>325760.57999999996</v>
      </c>
      <c r="I36" s="4">
        <f t="shared" si="7"/>
        <v>183.28999999997905</v>
      </c>
    </row>
    <row r="37" spans="2:9" x14ac:dyDescent="0.2">
      <c r="B37" s="16" t="s">
        <v>62</v>
      </c>
      <c r="C37" s="4">
        <v>521679.91</v>
      </c>
      <c r="D37" s="4">
        <v>0</v>
      </c>
      <c r="E37" s="4">
        <v>0</v>
      </c>
      <c r="F37" s="4">
        <v>120766.37</v>
      </c>
      <c r="G37" s="4">
        <v>-20000</v>
      </c>
      <c r="H37" s="4">
        <f t="shared" si="2"/>
        <v>622446.28</v>
      </c>
      <c r="I37" s="4">
        <f t="shared" si="7"/>
        <v>100766.37000000005</v>
      </c>
    </row>
    <row r="38" spans="2:9" x14ac:dyDescent="0.2">
      <c r="B38" s="16" t="s">
        <v>63</v>
      </c>
      <c r="C38" s="4">
        <v>271313.09999999998</v>
      </c>
      <c r="D38" s="4">
        <v>0</v>
      </c>
      <c r="E38" s="4">
        <v>0</v>
      </c>
      <c r="F38" s="4">
        <v>0</v>
      </c>
      <c r="G38" s="4">
        <v>-103516</v>
      </c>
      <c r="H38" s="4">
        <f t="shared" si="2"/>
        <v>167797.09999999998</v>
      </c>
      <c r="I38" s="4">
        <f t="shared" si="7"/>
        <v>-103516</v>
      </c>
    </row>
    <row r="39" spans="2:9" x14ac:dyDescent="0.2">
      <c r="B39" s="16" t="s">
        <v>64</v>
      </c>
      <c r="C39" s="4">
        <v>187557.03</v>
      </c>
      <c r="D39" s="4">
        <v>0</v>
      </c>
      <c r="E39" s="4">
        <v>0</v>
      </c>
      <c r="F39" s="4">
        <v>20696.25</v>
      </c>
      <c r="G39" s="4">
        <v>0</v>
      </c>
      <c r="H39" s="4">
        <f t="shared" si="2"/>
        <v>208253.28</v>
      </c>
      <c r="I39" s="4">
        <f t="shared" si="7"/>
        <v>20696.25</v>
      </c>
    </row>
    <row r="40" spans="2:9" x14ac:dyDescent="0.2">
      <c r="B40" s="16" t="s">
        <v>65</v>
      </c>
      <c r="C40" s="4">
        <v>2570742.2800000003</v>
      </c>
      <c r="D40" s="4">
        <v>10267814.34</v>
      </c>
      <c r="E40" s="4">
        <v>0</v>
      </c>
      <c r="F40" s="4">
        <v>86737</v>
      </c>
      <c r="G40" s="4">
        <v>-489029.4</v>
      </c>
      <c r="H40" s="4">
        <f t="shared" si="2"/>
        <v>12436264.220000001</v>
      </c>
      <c r="I40" s="4">
        <f t="shared" si="7"/>
        <v>9865521.9400000013</v>
      </c>
    </row>
    <row r="41" spans="2:9" x14ac:dyDescent="0.2">
      <c r="B41" s="16" t="s">
        <v>66</v>
      </c>
      <c r="C41" s="4">
        <v>852178.74</v>
      </c>
      <c r="D41" s="4">
        <v>0</v>
      </c>
      <c r="E41" s="4">
        <v>0</v>
      </c>
      <c r="F41" s="4">
        <v>42412.26</v>
      </c>
      <c r="G41" s="4">
        <v>0</v>
      </c>
      <c r="H41" s="4">
        <f t="shared" si="2"/>
        <v>894591</v>
      </c>
      <c r="I41" s="4">
        <f t="shared" si="7"/>
        <v>42412.260000000009</v>
      </c>
    </row>
    <row r="42" spans="2:9" x14ac:dyDescent="0.2">
      <c r="B42" s="17" t="s">
        <v>67</v>
      </c>
      <c r="C42" s="3">
        <f>SUM(C43:C51)</f>
        <v>0</v>
      </c>
      <c r="D42" s="3">
        <f t="shared" ref="D42:I42" si="8">SUM(D43:D51)</f>
        <v>2100000</v>
      </c>
      <c r="E42" s="3">
        <f t="shared" si="8"/>
        <v>0</v>
      </c>
      <c r="F42" s="3">
        <f t="shared" si="8"/>
        <v>0</v>
      </c>
      <c r="G42" s="3">
        <f t="shared" si="8"/>
        <v>0</v>
      </c>
      <c r="H42" s="3">
        <f t="shared" si="8"/>
        <v>2100000</v>
      </c>
      <c r="I42" s="3">
        <f t="shared" si="8"/>
        <v>2100000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2"/>
        <v>0</v>
      </c>
      <c r="I43" s="4">
        <f t="shared" ref="I43:I51" si="9">+H43-C43</f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2"/>
        <v>0</v>
      </c>
      <c r="I44" s="4">
        <f t="shared" si="9"/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2"/>
        <v>0</v>
      </c>
      <c r="I45" s="4">
        <f t="shared" si="9"/>
        <v>0</v>
      </c>
    </row>
    <row r="46" spans="2:9" x14ac:dyDescent="0.2">
      <c r="B46" s="16" t="s">
        <v>71</v>
      </c>
      <c r="C46" s="4">
        <v>0</v>
      </c>
      <c r="D46" s="4">
        <v>2100000</v>
      </c>
      <c r="E46" s="4">
        <v>0</v>
      </c>
      <c r="F46" s="4">
        <v>0</v>
      </c>
      <c r="G46" s="4">
        <v>0</v>
      </c>
      <c r="H46" s="4">
        <f t="shared" si="2"/>
        <v>2100000</v>
      </c>
      <c r="I46" s="4">
        <f t="shared" si="9"/>
        <v>2100000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2"/>
        <v>0</v>
      </c>
      <c r="I47" s="4">
        <f t="shared" si="9"/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2"/>
        <v>0</v>
      </c>
      <c r="I48" s="4">
        <f t="shared" si="9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2"/>
        <v>0</v>
      </c>
      <c r="I49" s="4">
        <f t="shared" si="9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2"/>
        <v>0</v>
      </c>
      <c r="I50" s="4">
        <f t="shared" si="9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2"/>
        <v>0</v>
      </c>
      <c r="I51" s="4">
        <f t="shared" si="9"/>
        <v>0</v>
      </c>
    </row>
    <row r="52" spans="2:9" x14ac:dyDescent="0.2">
      <c r="B52" s="17" t="s">
        <v>77</v>
      </c>
      <c r="C52" s="3">
        <f>SUM(C53:C61)</f>
        <v>0</v>
      </c>
      <c r="D52" s="3">
        <f t="shared" ref="D52:I52" si="10">SUM(D53:D61)</f>
        <v>161459.08000000002</v>
      </c>
      <c r="E52" s="3">
        <f t="shared" si="10"/>
        <v>0</v>
      </c>
      <c r="F52" s="3">
        <f t="shared" si="10"/>
        <v>0</v>
      </c>
      <c r="G52" s="3">
        <f t="shared" si="10"/>
        <v>0</v>
      </c>
      <c r="H52" s="3">
        <f t="shared" si="10"/>
        <v>161459.08000000002</v>
      </c>
      <c r="I52" s="3">
        <f t="shared" si="10"/>
        <v>161459.08000000002</v>
      </c>
    </row>
    <row r="53" spans="2:9" x14ac:dyDescent="0.2">
      <c r="B53" s="16" t="s">
        <v>78</v>
      </c>
      <c r="C53" s="4">
        <v>0</v>
      </c>
      <c r="D53" s="4">
        <v>108204.8</v>
      </c>
      <c r="E53" s="4">
        <v>0</v>
      </c>
      <c r="F53" s="4">
        <v>0</v>
      </c>
      <c r="G53" s="4">
        <v>0</v>
      </c>
      <c r="H53" s="4">
        <f t="shared" si="2"/>
        <v>108204.8</v>
      </c>
      <c r="I53" s="4">
        <f t="shared" ref="I53:I61" si="11">+H53-C53</f>
        <v>108204.8</v>
      </c>
    </row>
    <row r="54" spans="2:9" x14ac:dyDescent="0.2">
      <c r="B54" s="16" t="s">
        <v>79</v>
      </c>
      <c r="C54" s="4">
        <v>0</v>
      </c>
      <c r="D54" s="4">
        <v>53254.28</v>
      </c>
      <c r="E54" s="4">
        <v>0</v>
      </c>
      <c r="F54" s="4">
        <v>0</v>
      </c>
      <c r="G54" s="4">
        <v>0</v>
      </c>
      <c r="H54" s="4">
        <f t="shared" si="2"/>
        <v>53254.28</v>
      </c>
      <c r="I54" s="4">
        <f t="shared" si="11"/>
        <v>53254.28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2"/>
        <v>0</v>
      </c>
      <c r="I55" s="4">
        <f t="shared" si="11"/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2"/>
        <v>0</v>
      </c>
      <c r="I56" s="4">
        <f t="shared" si="11"/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2"/>
        <v>0</v>
      </c>
      <c r="I57" s="4">
        <f t="shared" si="11"/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2"/>
        <v>0</v>
      </c>
      <c r="I58" s="4">
        <f t="shared" si="11"/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2"/>
        <v>0</v>
      </c>
      <c r="I59" s="4">
        <f t="shared" si="11"/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2"/>
        <v>0</v>
      </c>
      <c r="I60" s="4">
        <f t="shared" si="11"/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2"/>
        <v>0</v>
      </c>
      <c r="I61" s="4">
        <f t="shared" si="11"/>
        <v>0</v>
      </c>
    </row>
    <row r="62" spans="2:9" x14ac:dyDescent="0.2">
      <c r="B62" s="17" t="s">
        <v>87</v>
      </c>
      <c r="C62" s="3">
        <f>SUM(C63:C65)</f>
        <v>0</v>
      </c>
      <c r="D62" s="3">
        <f t="shared" ref="D62:I62" si="12">SUM(D63:D65)</f>
        <v>0</v>
      </c>
      <c r="E62" s="3">
        <f t="shared" si="12"/>
        <v>0</v>
      </c>
      <c r="F62" s="3">
        <f t="shared" si="12"/>
        <v>0</v>
      </c>
      <c r="G62" s="3">
        <f t="shared" si="12"/>
        <v>0</v>
      </c>
      <c r="H62" s="3">
        <f t="shared" si="12"/>
        <v>0</v>
      </c>
      <c r="I62" s="3">
        <f t="shared" si="12"/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si="2"/>
        <v>0</v>
      </c>
      <c r="I63" s="4">
        <f t="shared" ref="I63:I65" si="13">+H63-C63</f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2"/>
        <v>0</v>
      </c>
      <c r="I64" s="4">
        <f t="shared" si="13"/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2"/>
        <v>0</v>
      </c>
      <c r="I65" s="4">
        <f t="shared" si="13"/>
        <v>0</v>
      </c>
    </row>
    <row r="66" spans="2:9" x14ac:dyDescent="0.2">
      <c r="B66" s="17" t="s">
        <v>91</v>
      </c>
      <c r="C66" s="3">
        <f>SUM(C67:C73)</f>
        <v>0</v>
      </c>
      <c r="D66" s="3">
        <f t="shared" ref="D66:I66" si="14">SUM(D67:D73)</f>
        <v>0</v>
      </c>
      <c r="E66" s="3">
        <f t="shared" si="14"/>
        <v>0</v>
      </c>
      <c r="F66" s="3">
        <f t="shared" si="14"/>
        <v>0</v>
      </c>
      <c r="G66" s="3">
        <f t="shared" si="14"/>
        <v>0</v>
      </c>
      <c r="H66" s="3">
        <f t="shared" si="14"/>
        <v>0</v>
      </c>
      <c r="I66" s="3">
        <f t="shared" si="14"/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2"/>
        <v>0</v>
      </c>
      <c r="I67" s="4">
        <f t="shared" ref="I67:I73" si="15">+H67-C67</f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"/>
        <v>0</v>
      </c>
      <c r="I68" s="4">
        <f t="shared" si="15"/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"/>
        <v>0</v>
      </c>
      <c r="I69" s="4">
        <f t="shared" si="15"/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"/>
        <v>0</v>
      </c>
      <c r="I70" s="4">
        <f t="shared" si="15"/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"/>
        <v>0</v>
      </c>
      <c r="I71" s="4">
        <f t="shared" si="15"/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"/>
        <v>0</v>
      </c>
      <c r="I72" s="4">
        <f t="shared" si="15"/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2"/>
        <v>0</v>
      </c>
      <c r="I73" s="4">
        <f t="shared" si="15"/>
        <v>0</v>
      </c>
    </row>
    <row r="74" spans="2:9" x14ac:dyDescent="0.2">
      <c r="B74" s="17" t="s">
        <v>99</v>
      </c>
      <c r="C74" s="3">
        <f>SUM(C75:C77)</f>
        <v>0</v>
      </c>
      <c r="D74" s="3">
        <f t="shared" ref="D74:I74" si="16">SUM(D75:D77)</f>
        <v>0</v>
      </c>
      <c r="E74" s="3">
        <f t="shared" si="16"/>
        <v>0</v>
      </c>
      <c r="F74" s="3">
        <f t="shared" si="16"/>
        <v>0</v>
      </c>
      <c r="G74" s="3">
        <f t="shared" si="16"/>
        <v>0</v>
      </c>
      <c r="H74" s="3">
        <f t="shared" si="16"/>
        <v>0</v>
      </c>
      <c r="I74" s="3">
        <f t="shared" si="16"/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si="2"/>
        <v>0</v>
      </c>
      <c r="I75" s="4">
        <f t="shared" ref="I75:I77" si="17">+H75-C75</f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"/>
        <v>0</v>
      </c>
      <c r="I76" s="4">
        <f t="shared" si="17"/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2"/>
        <v>0</v>
      </c>
      <c r="I77" s="4">
        <f t="shared" si="17"/>
        <v>0</v>
      </c>
    </row>
    <row r="78" spans="2:9" x14ac:dyDescent="0.2">
      <c r="B78" s="17" t="s">
        <v>103</v>
      </c>
      <c r="C78" s="3">
        <f>SUM(C79:C85)</f>
        <v>0</v>
      </c>
      <c r="D78" s="3">
        <f t="shared" ref="D78:I78" si="18">SUM(D79:D85)</f>
        <v>0</v>
      </c>
      <c r="E78" s="3">
        <f t="shared" si="18"/>
        <v>0</v>
      </c>
      <c r="F78" s="3">
        <f t="shared" si="18"/>
        <v>0</v>
      </c>
      <c r="G78" s="3">
        <f t="shared" si="18"/>
        <v>0</v>
      </c>
      <c r="H78" s="3">
        <f t="shared" si="18"/>
        <v>0</v>
      </c>
      <c r="I78" s="3">
        <f t="shared" si="18"/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si="2"/>
        <v>0</v>
      </c>
      <c r="I79" s="4">
        <f t="shared" ref="I79:I85" si="19">+H79-C79</f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ref="H80:H85" si="20">SUM(C80:G80)</f>
        <v>0</v>
      </c>
      <c r="I80" s="4">
        <f t="shared" si="19"/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0"/>
        <v>0</v>
      </c>
      <c r="I81" s="4">
        <f t="shared" si="19"/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0"/>
        <v>0</v>
      </c>
      <c r="I82" s="4">
        <f t="shared" si="19"/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0"/>
        <v>0</v>
      </c>
      <c r="I83" s="4">
        <f t="shared" si="19"/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0"/>
        <v>0</v>
      </c>
      <c r="I84" s="4">
        <f t="shared" si="19"/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0"/>
        <v>0</v>
      </c>
      <c r="I85" s="4">
        <f t="shared" si="19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f>+C88+C96+C106+C116+C126+C136+C140+C148+C152</f>
        <v>0</v>
      </c>
      <c r="D87" s="3">
        <f t="shared" ref="D87:I87" si="21">+D88+D96+D106+D116+D126+D136+D140+D148+D152</f>
        <v>0</v>
      </c>
      <c r="E87" s="3">
        <f t="shared" si="21"/>
        <v>0</v>
      </c>
      <c r="F87" s="3">
        <f t="shared" si="21"/>
        <v>0</v>
      </c>
      <c r="G87" s="3">
        <f t="shared" si="21"/>
        <v>0</v>
      </c>
      <c r="H87" s="3">
        <f t="shared" si="21"/>
        <v>0</v>
      </c>
      <c r="I87" s="3">
        <f t="shared" si="21"/>
        <v>0</v>
      </c>
    </row>
    <row r="88" spans="2:9" x14ac:dyDescent="0.2">
      <c r="B88" s="17" t="s">
        <v>39</v>
      </c>
      <c r="C88" s="3">
        <f>SUM(C89:C95)</f>
        <v>0</v>
      </c>
      <c r="D88" s="3">
        <f t="shared" ref="D88:I88" si="22">SUM(D89:D95)</f>
        <v>0</v>
      </c>
      <c r="E88" s="3">
        <f t="shared" si="22"/>
        <v>0</v>
      </c>
      <c r="F88" s="3">
        <f t="shared" si="22"/>
        <v>0</v>
      </c>
      <c r="G88" s="3">
        <f t="shared" si="22"/>
        <v>0</v>
      </c>
      <c r="H88" s="3">
        <f t="shared" si="22"/>
        <v>0</v>
      </c>
      <c r="I88" s="3">
        <f t="shared" si="22"/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SUM(C89:G89)</f>
        <v>0</v>
      </c>
      <c r="I89" s="4">
        <f t="shared" ref="I89:I95" si="23">+H89-C89</f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24">SUM(C90:G90)</f>
        <v>0</v>
      </c>
      <c r="I90" s="4">
        <f t="shared" si="23"/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24"/>
        <v>0</v>
      </c>
      <c r="I91" s="4">
        <f t="shared" si="23"/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24"/>
        <v>0</v>
      </c>
      <c r="I92" s="4">
        <f t="shared" si="23"/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24"/>
        <v>0</v>
      </c>
      <c r="I93" s="4">
        <f t="shared" si="23"/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24"/>
        <v>0</v>
      </c>
      <c r="I94" s="4">
        <f t="shared" si="23"/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24"/>
        <v>0</v>
      </c>
      <c r="I95" s="4">
        <f t="shared" si="23"/>
        <v>0</v>
      </c>
    </row>
    <row r="96" spans="2:9" x14ac:dyDescent="0.2">
      <c r="B96" s="17" t="s">
        <v>47</v>
      </c>
      <c r="C96" s="3">
        <f>SUM(C97:C105)</f>
        <v>0</v>
      </c>
      <c r="D96" s="3">
        <f t="shared" ref="D96:I96" si="25">SUM(D97:D105)</f>
        <v>0</v>
      </c>
      <c r="E96" s="3">
        <f t="shared" si="25"/>
        <v>0</v>
      </c>
      <c r="F96" s="3">
        <f t="shared" si="25"/>
        <v>0</v>
      </c>
      <c r="G96" s="3">
        <f t="shared" si="25"/>
        <v>0</v>
      </c>
      <c r="H96" s="3">
        <f t="shared" si="25"/>
        <v>0</v>
      </c>
      <c r="I96" s="3">
        <f t="shared" si="25"/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ref="H97:H105" si="26">SUM(C97:G97)</f>
        <v>0</v>
      </c>
      <c r="I97" s="4">
        <f>+H97-C97</f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26"/>
        <v>0</v>
      </c>
      <c r="I98" s="4">
        <f t="shared" ref="I98:I105" si="27">+H98-C98</f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26"/>
        <v>0</v>
      </c>
      <c r="I99" s="4">
        <f t="shared" si="27"/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26"/>
        <v>0</v>
      </c>
      <c r="I100" s="4">
        <f t="shared" si="27"/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26"/>
        <v>0</v>
      </c>
      <c r="I101" s="4">
        <f t="shared" si="27"/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26"/>
        <v>0</v>
      </c>
      <c r="I102" s="4">
        <f t="shared" si="27"/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26"/>
        <v>0</v>
      </c>
      <c r="I103" s="4">
        <f t="shared" si="27"/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26"/>
        <v>0</v>
      </c>
      <c r="I104" s="4">
        <f t="shared" si="27"/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26"/>
        <v>0</v>
      </c>
      <c r="I105" s="4">
        <f t="shared" si="27"/>
        <v>0</v>
      </c>
    </row>
    <row r="106" spans="2:9" x14ac:dyDescent="0.2">
      <c r="B106" s="17" t="s">
        <v>57</v>
      </c>
      <c r="C106" s="3">
        <f>SUM(C107:C115)</f>
        <v>0</v>
      </c>
      <c r="D106" s="3">
        <f t="shared" ref="D106:I106" si="28">SUM(D107:D115)</f>
        <v>0</v>
      </c>
      <c r="E106" s="3">
        <f t="shared" si="28"/>
        <v>0</v>
      </c>
      <c r="F106" s="3">
        <f t="shared" si="28"/>
        <v>0</v>
      </c>
      <c r="G106" s="3">
        <f t="shared" si="28"/>
        <v>0</v>
      </c>
      <c r="H106" s="3">
        <f t="shared" si="28"/>
        <v>0</v>
      </c>
      <c r="I106" s="3">
        <f t="shared" si="28"/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29">SUM(C107:G107)</f>
        <v>0</v>
      </c>
      <c r="I107" s="4">
        <f t="shared" ref="I107:I115" si="30">+H107-C107</f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29"/>
        <v>0</v>
      </c>
      <c r="I108" s="4">
        <f t="shared" si="30"/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29"/>
        <v>0</v>
      </c>
      <c r="I109" s="4">
        <f t="shared" si="30"/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29"/>
        <v>0</v>
      </c>
      <c r="I110" s="4">
        <f t="shared" si="30"/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29"/>
        <v>0</v>
      </c>
      <c r="I111" s="4">
        <f t="shared" si="30"/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29"/>
        <v>0</v>
      </c>
      <c r="I112" s="4">
        <f t="shared" si="30"/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29"/>
        <v>0</v>
      </c>
      <c r="I113" s="4">
        <f t="shared" si="30"/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29"/>
        <v>0</v>
      </c>
      <c r="I114" s="4">
        <f t="shared" si="30"/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29"/>
        <v>0</v>
      </c>
      <c r="I115" s="4">
        <f t="shared" si="30"/>
        <v>0</v>
      </c>
    </row>
    <row r="116" spans="2:9" x14ac:dyDescent="0.2">
      <c r="B116" s="17" t="s">
        <v>67</v>
      </c>
      <c r="C116" s="3">
        <f>SUM(C117:C125)</f>
        <v>0</v>
      </c>
      <c r="D116" s="3">
        <f t="shared" ref="D116:I116" si="31">SUM(D117:D125)</f>
        <v>0</v>
      </c>
      <c r="E116" s="3">
        <f t="shared" si="31"/>
        <v>0</v>
      </c>
      <c r="F116" s="3">
        <f t="shared" si="31"/>
        <v>0</v>
      </c>
      <c r="G116" s="3">
        <f t="shared" si="31"/>
        <v>0</v>
      </c>
      <c r="H116" s="3">
        <f t="shared" si="31"/>
        <v>0</v>
      </c>
      <c r="I116" s="3">
        <f t="shared" si="31"/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32">SUM(C117:G117)</f>
        <v>0</v>
      </c>
      <c r="I117" s="4">
        <f t="shared" ref="I117:I125" si="33">+H117-C117</f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32"/>
        <v>0</v>
      </c>
      <c r="I118" s="4">
        <f t="shared" si="33"/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32"/>
        <v>0</v>
      </c>
      <c r="I119" s="4">
        <f t="shared" si="33"/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32"/>
        <v>0</v>
      </c>
      <c r="I120" s="4">
        <f t="shared" si="33"/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32"/>
        <v>0</v>
      </c>
      <c r="I121" s="4">
        <f t="shared" si="33"/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32"/>
        <v>0</v>
      </c>
      <c r="I122" s="4">
        <f t="shared" si="33"/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32"/>
        <v>0</v>
      </c>
      <c r="I123" s="4">
        <f t="shared" si="33"/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32"/>
        <v>0</v>
      </c>
      <c r="I124" s="4">
        <f t="shared" si="33"/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32"/>
        <v>0</v>
      </c>
      <c r="I125" s="4">
        <f t="shared" si="33"/>
        <v>0</v>
      </c>
    </row>
    <row r="126" spans="2:9" x14ac:dyDescent="0.2">
      <c r="B126" s="17" t="s">
        <v>77</v>
      </c>
      <c r="C126" s="3">
        <f>SUM(C127:C135)</f>
        <v>0</v>
      </c>
      <c r="D126" s="3">
        <f t="shared" ref="D126:I126" si="34">SUM(D127:D135)</f>
        <v>0</v>
      </c>
      <c r="E126" s="3">
        <f t="shared" si="34"/>
        <v>0</v>
      </c>
      <c r="F126" s="3">
        <f t="shared" si="34"/>
        <v>0</v>
      </c>
      <c r="G126" s="3">
        <f t="shared" si="34"/>
        <v>0</v>
      </c>
      <c r="H126" s="3">
        <f t="shared" si="34"/>
        <v>0</v>
      </c>
      <c r="I126" s="3">
        <f t="shared" si="34"/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ref="H127:H135" si="35">SUM(C127:G127)</f>
        <v>0</v>
      </c>
      <c r="I127" s="4">
        <f t="shared" ref="I127:I135" si="36">+H127-C127</f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35"/>
        <v>0</v>
      </c>
      <c r="I128" s="4">
        <f t="shared" si="36"/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35"/>
        <v>0</v>
      </c>
      <c r="I129" s="4">
        <f t="shared" si="36"/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35"/>
        <v>0</v>
      </c>
      <c r="I130" s="4">
        <f t="shared" si="36"/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35"/>
        <v>0</v>
      </c>
      <c r="I131" s="4">
        <f t="shared" si="36"/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35"/>
        <v>0</v>
      </c>
      <c r="I132" s="4">
        <f t="shared" si="36"/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35"/>
        <v>0</v>
      </c>
      <c r="I133" s="4">
        <f t="shared" si="36"/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35"/>
        <v>0</v>
      </c>
      <c r="I134" s="4">
        <f t="shared" si="36"/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35"/>
        <v>0</v>
      </c>
      <c r="I135" s="4">
        <f t="shared" si="36"/>
        <v>0</v>
      </c>
    </row>
    <row r="136" spans="2:9" x14ac:dyDescent="0.2">
      <c r="B136" s="17" t="s">
        <v>87</v>
      </c>
      <c r="C136" s="3">
        <f>SUM(C137:C139)</f>
        <v>0</v>
      </c>
      <c r="D136" s="3">
        <f t="shared" ref="D136:I136" si="37">SUM(D137:D139)</f>
        <v>0</v>
      </c>
      <c r="E136" s="3">
        <f t="shared" si="37"/>
        <v>0</v>
      </c>
      <c r="F136" s="3">
        <f t="shared" si="37"/>
        <v>0</v>
      </c>
      <c r="G136" s="3">
        <f t="shared" si="37"/>
        <v>0</v>
      </c>
      <c r="H136" s="3">
        <f t="shared" si="37"/>
        <v>0</v>
      </c>
      <c r="I136" s="3">
        <f t="shared" si="37"/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ref="H137:H139" si="38">SUM(C137:G137)</f>
        <v>0</v>
      </c>
      <c r="I137" s="4">
        <f t="shared" ref="I137:I139" si="39">+H137-C137</f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38"/>
        <v>0</v>
      </c>
      <c r="I138" s="4">
        <f t="shared" si="39"/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38"/>
        <v>0</v>
      </c>
      <c r="I139" s="4">
        <f t="shared" si="39"/>
        <v>0</v>
      </c>
    </row>
    <row r="140" spans="2:9" x14ac:dyDescent="0.2">
      <c r="B140" s="17" t="s">
        <v>91</v>
      </c>
      <c r="C140" s="3">
        <f>SUM(C141:C147)</f>
        <v>0</v>
      </c>
      <c r="D140" s="3">
        <f t="shared" ref="D140:I140" si="40">SUM(D141:D147)</f>
        <v>0</v>
      </c>
      <c r="E140" s="3">
        <f t="shared" si="40"/>
        <v>0</v>
      </c>
      <c r="F140" s="3">
        <f t="shared" si="40"/>
        <v>0</v>
      </c>
      <c r="G140" s="3">
        <f t="shared" si="40"/>
        <v>0</v>
      </c>
      <c r="H140" s="3">
        <f t="shared" si="40"/>
        <v>0</v>
      </c>
      <c r="I140" s="3">
        <f t="shared" si="40"/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41">SUM(C141:G141)</f>
        <v>0</v>
      </c>
      <c r="I141" s="4">
        <f t="shared" ref="I141:I147" si="42">+H141-C141</f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41"/>
        <v>0</v>
      </c>
      <c r="I142" s="4">
        <f t="shared" si="42"/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41"/>
        <v>0</v>
      </c>
      <c r="I143" s="4">
        <f t="shared" si="42"/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41"/>
        <v>0</v>
      </c>
      <c r="I144" s="4">
        <f t="shared" si="42"/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41"/>
        <v>0</v>
      </c>
      <c r="I145" s="4">
        <f t="shared" si="42"/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41"/>
        <v>0</v>
      </c>
      <c r="I146" s="4">
        <f t="shared" si="42"/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41"/>
        <v>0</v>
      </c>
      <c r="I147" s="4">
        <f t="shared" si="42"/>
        <v>0</v>
      </c>
    </row>
    <row r="148" spans="2:9" x14ac:dyDescent="0.2">
      <c r="B148" s="17" t="s">
        <v>99</v>
      </c>
      <c r="C148" s="3">
        <f>SUM(C149:C151)</f>
        <v>0</v>
      </c>
      <c r="D148" s="3">
        <f t="shared" ref="D148:I148" si="43">SUM(D149:D151)</f>
        <v>0</v>
      </c>
      <c r="E148" s="3">
        <f t="shared" si="43"/>
        <v>0</v>
      </c>
      <c r="F148" s="3">
        <f t="shared" si="43"/>
        <v>0</v>
      </c>
      <c r="G148" s="3">
        <f t="shared" si="43"/>
        <v>0</v>
      </c>
      <c r="H148" s="3">
        <f t="shared" si="43"/>
        <v>0</v>
      </c>
      <c r="I148" s="3">
        <f t="shared" si="43"/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44">SUM(C149:G149)</f>
        <v>0</v>
      </c>
      <c r="I149" s="4">
        <f t="shared" ref="I149:I151" si="45">+H149-C149</f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44"/>
        <v>0</v>
      </c>
      <c r="I150" s="4">
        <f t="shared" si="45"/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44"/>
        <v>0</v>
      </c>
      <c r="I151" s="4">
        <f t="shared" si="45"/>
        <v>0</v>
      </c>
    </row>
    <row r="152" spans="2:9" x14ac:dyDescent="0.2">
      <c r="B152" s="17" t="s">
        <v>103</v>
      </c>
      <c r="C152" s="3">
        <f>SUM(C153:C159)</f>
        <v>0</v>
      </c>
      <c r="D152" s="3">
        <f t="shared" ref="D152:I152" si="46">SUM(D153:D159)</f>
        <v>0</v>
      </c>
      <c r="E152" s="3">
        <f t="shared" si="46"/>
        <v>0</v>
      </c>
      <c r="F152" s="3">
        <f t="shared" si="46"/>
        <v>0</v>
      </c>
      <c r="G152" s="3">
        <f t="shared" si="46"/>
        <v>0</v>
      </c>
      <c r="H152" s="3">
        <f t="shared" si="46"/>
        <v>0</v>
      </c>
      <c r="I152" s="3">
        <f t="shared" si="46"/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47">SUM(C153:G153)</f>
        <v>0</v>
      </c>
      <c r="I153" s="4">
        <f t="shared" ref="I153:I159" si="48">+H153-C153</f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47"/>
        <v>0</v>
      </c>
      <c r="I154" s="4">
        <f t="shared" si="48"/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47"/>
        <v>0</v>
      </c>
      <c r="I155" s="4">
        <f t="shared" si="48"/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47"/>
        <v>0</v>
      </c>
      <c r="I156" s="4">
        <f t="shared" si="48"/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47"/>
        <v>0</v>
      </c>
      <c r="I157" s="4">
        <f t="shared" si="48"/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47"/>
        <v>0</v>
      </c>
      <c r="I158" s="4">
        <f t="shared" si="48"/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47"/>
        <v>0</v>
      </c>
      <c r="I159" s="4">
        <f t="shared" si="48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+C87+C13</f>
        <v>46642555.998400003</v>
      </c>
      <c r="D161" s="6">
        <f t="shared" ref="D161:I161" si="49">+D87+D13</f>
        <v>14150956.939999999</v>
      </c>
      <c r="E161" s="6">
        <f t="shared" si="49"/>
        <v>0</v>
      </c>
      <c r="F161" s="6">
        <f t="shared" si="49"/>
        <v>1473310.5708000003</v>
      </c>
      <c r="G161" s="6">
        <f t="shared" si="49"/>
        <v>-1473310.5708000003</v>
      </c>
      <c r="H161" s="6">
        <f t="shared" si="49"/>
        <v>60793512.9384</v>
      </c>
      <c r="I161" s="6">
        <f t="shared" si="49"/>
        <v>14150956.940000001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5" spans="2:9" x14ac:dyDescent="0.2">
      <c r="C165" s="72"/>
      <c r="D165" s="72"/>
      <c r="E165" s="72"/>
      <c r="F165" s="72"/>
      <c r="G165" s="72"/>
      <c r="H165" s="72"/>
      <c r="I165" s="72"/>
    </row>
  </sheetData>
  <protectedRanges>
    <protectedRange sqref="C13:I13 C87:I87" name="Rango1_2_1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J9" sqref="J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lnstituto Municipal de la Juventud de León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f>'Notas de Disciplina Financiera'!D3</f>
        <v>3</v>
      </c>
    </row>
    <row r="5" spans="1:6" ht="12" thickBot="1" x14ac:dyDescent="0.25">
      <c r="C5" s="43" t="s">
        <v>113</v>
      </c>
    </row>
    <row r="6" spans="1:6" x14ac:dyDescent="0.2">
      <c r="B6" s="84" t="str">
        <f>B1</f>
        <v>lnstituto Municipal de la Juventud de León Guanajuato</v>
      </c>
      <c r="C6" s="85"/>
      <c r="D6" s="85"/>
      <c r="E6" s="85"/>
      <c r="F6" s="86"/>
    </row>
    <row r="7" spans="1:6" x14ac:dyDescent="0.2">
      <c r="B7" s="87" t="s">
        <v>114</v>
      </c>
      <c r="C7" s="88"/>
      <c r="D7" s="88"/>
      <c r="E7" s="88"/>
      <c r="F7" s="89"/>
    </row>
    <row r="8" spans="1:6" x14ac:dyDescent="0.2">
      <c r="B8" s="90" t="s">
        <v>115</v>
      </c>
      <c r="C8" s="91"/>
      <c r="D8" s="91"/>
      <c r="E8" s="91"/>
      <c r="F8" s="92"/>
    </row>
    <row r="9" spans="1:6" ht="22.5" x14ac:dyDescent="0.2">
      <c r="B9" s="82" t="s">
        <v>116</v>
      </c>
      <c r="C9" s="83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2"/>
      <c r="C10" s="83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lnstituto Municipal de la Juventud de León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3" spans="1:6" x14ac:dyDescent="0.2">
      <c r="C13" s="70" t="s">
        <v>141</v>
      </c>
    </row>
    <row r="14" spans="1:6" x14ac:dyDescent="0.2">
      <c r="C14" s="69" t="s">
        <v>142</v>
      </c>
    </row>
    <row r="17" spans="3:3" x14ac:dyDescent="0.2">
      <c r="C17" s="1" t="s">
        <v>152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C27" sqref="C2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lnstituto Municipal de la Juventud de León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70" t="s">
        <v>146</v>
      </c>
    </row>
    <row r="14" spans="1:6" x14ac:dyDescent="0.2">
      <c r="C14" s="69" t="s">
        <v>147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9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lnstituto Municipal de la Juventud de León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Septiembre del 2024</v>
      </c>
      <c r="C3" s="75"/>
      <c r="D3" s="75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dcterms:created xsi:type="dcterms:W3CDTF">2024-03-15T21:50:03Z</dcterms:created>
  <dcterms:modified xsi:type="dcterms:W3CDTF">2024-10-21T16:53:15Z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