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2.- 2do trimestre 2024 IMJU\"/>
    </mc:Choice>
  </mc:AlternateContent>
  <xr:revisionPtr revIDLastSave="0" documentId="13_ncr:1_{A31A28EE-85FB-4BDB-B0CF-8242CDDA99D1}" xr6:coauthVersionLast="36" xr6:coauthVersionMax="47" xr10:uidLastSave="{00000000-0000-0000-0000-000000000000}"/>
  <bookViews>
    <workbookView xWindow="0" yWindow="0" windowWidth="20490" windowHeight="741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G12" i="7"/>
  <c r="G13" i="7"/>
  <c r="G14" i="7"/>
  <c r="G15" i="7"/>
  <c r="A4" i="5" l="1"/>
  <c r="F20" i="3"/>
  <c r="B62" i="2"/>
  <c r="B60" i="2"/>
  <c r="B9" i="2"/>
  <c r="G10" i="8" l="1"/>
  <c r="G26" i="9"/>
  <c r="G19" i="9" s="1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0" i="20"/>
  <c r="D30" i="20"/>
  <c r="E28" i="22"/>
  <c r="E30" i="20"/>
  <c r="F30" i="20"/>
  <c r="G28" i="22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C41" i="2"/>
  <c r="B41" i="2"/>
  <c r="C38" i="2"/>
  <c r="F29" i="8" l="1"/>
  <c r="C9" i="7"/>
  <c r="E79" i="2"/>
  <c r="E81" i="2" s="1"/>
  <c r="F81" i="2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21" i="5" l="1"/>
  <c r="C23" i="5" s="1"/>
  <c r="C25" i="5" s="1"/>
  <c r="C33" i="5" s="1"/>
  <c r="G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47" i="2" l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<sst xmlns="http://schemas.openxmlformats.org/spreadsheetml/2006/main" count="1039" uniqueCount="605">
  <si>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</si>
  <si>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</si>
  <si>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</si>
  <si>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</si>
  <si>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</si>
  <si>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</si>
  <si>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</si>
  <si>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</si>
  <si>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</si>
  <si>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</si>
  <si>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</si>
  <si>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</si>
  <si>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</si>
  <si>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</si>
  <si>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</si>
  <si>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</si>
  <si>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</si>
  <si>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</si>
  <si>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</si>
  <si>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</si>
  <si>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</si>
  <si>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</si>
  <si>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</si>
  <si>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</si>
  <si>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</si>
  <si>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</si>
  <si>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</si>
  <si>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</si>
  <si>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</si>
  <si>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</si>
  <si>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</si>
  <si>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</si>
  <si>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</si>
  <si>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</si>
  <si>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</si>
  <si>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</si>
  <si>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</si>
  <si>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</si>
  <si>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</si>
  <si>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</si>
  <si>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</si>
  <si>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</si>
  <si>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</si>
  <si>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</si>
  <si>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</si>
  <si>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</si>
  <si>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</si>
  <si>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</si>
  <si>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</si>
  <si>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</si>
  <si>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</si>
  <si>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</si>
  <si>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</si>
  <si>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</si>
  <si>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</si>
  <si>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</si>
  <si>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</si>
  <si>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</si>
  <si>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</si>
  <si>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</si>
  <si>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</si>
  <si>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</si>
  <si>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</si>
  <si>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</si>
  <si>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</si>
  <si>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</si>
  <si>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</si>
  <si>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</si>
  <si>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</si>
  <si>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</si>
  <si>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</si>
  <si>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</si>
  <si>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</si>
  <si>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</si>
  <si>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</si>
  <si>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</si>
  <si>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</si>
  <si>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</si>
  <si>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</si>
  <si>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</si>
  <si>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</si>
  <si>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</si>
  <si>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</si>
  <si>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</si>
  <si>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</si>
  <si>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</si>
  <si>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</si>
  <si>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</si>
  <si>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</si>
  <si>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</si>
  <si>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</si>
  <si>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</si>
  <si>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</si>
  <si>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</si>
  <si>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</si>
  <si>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</si>
  <si>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</si>
  <si>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</si>
  <si>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</si>
  <si>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</si>
  <si>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</si>
  <si>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</si>
  <si>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</si>
  <si>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</si>
  <si>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</si>
  <si>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</si>
  <si>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</si>
  <si>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</si>
  <si>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</si>
  <si>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</si>
  <si>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</si>
  <si>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</si>
  <si>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</si>
  <si>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</si>
  <si>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</si>
  <si>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</si>
  <si>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</si>
  <si>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</si>
  <si>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</si>
  <si>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</si>
  <si>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</si>
  <si>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</si>
  <si>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</si>
  <si>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</si>
  <si>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</si>
  <si>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</si>
  <si>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</si>
  <si>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</si>
  <si>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</si>
  <si>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</si>
  <si>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</si>
  <si>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</si>
  <si>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</si>
  <si>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</si>
  <si>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</si>
  <si>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</si>
  <si>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</si>
  <si>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</si>
  <si>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</si>
  <si>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</si>
  <si>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</si>
  <si>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</si>
  <si>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</si>
  <si>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</si>
  <si>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</si>
  <si>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</si>
  <si>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</si>
  <si>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</si>
  <si>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</si>
  <si>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</si>
  <si>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</si>
  <si>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</si>
  <si>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</si>
  <si>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</si>
  <si>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</si>
  <si>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</si>
  <si>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</si>
  <si>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</si>
  <si>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</si>
  <si>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</si>
  <si>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</si>
  <si>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</si>
  <si>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</si>
  <si>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</si>
  <si>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</si>
  <si>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</si>
  <si>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</si>
  <si>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</si>
  <si>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</si>
  <si>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</si>
  <si>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</si>
  <si>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</si>
  <si>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</si>
  <si>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</si>
  <si>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</si>
  <si>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</si>
  <si>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</si>
  <si>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</si>
  <si>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</si>
  <si>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</si>
  <si>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</si>
  <si>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</si>
  <si>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</si>
  <si>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</si>
  <si>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</si>
  <si>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</si>
  <si>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</si>
  <si>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</si>
  <si>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</si>
  <si>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</si>
  <si>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</si>
  <si>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</si>
  <si>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</si>
  <si>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</si>
  <si>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</si>
  <si>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</si>
  <si>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</si>
  <si>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</si>
  <si>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</si>
  <si>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</si>
  <si>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</si>
  <si>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</si>
  <si>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</si>
  <si>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</si>
  <si>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</si>
  <si>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</si>
  <si>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</si>
  <si>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</si>
  <si>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</si>
  <si>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</si>
  <si>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</si>
  <si>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</si>
  <si>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</si>
  <si>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</si>
  <si>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</si>
  <si>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</si>
  <si>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</si>
  <si>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</si>
  <si>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</si>
  <si>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</si>
  <si>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</si>
  <si>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</si>
  <si>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</si>
  <si>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</si>
  <si>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</si>
  <si>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</si>
  <si>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</si>
  <si>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</si>
  <si>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</si>
  <si>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</si>
  <si>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</si>
  <si>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</si>
  <si>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</si>
  <si>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</si>
  <si>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</si>
  <si>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</si>
  <si>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</si>
  <si>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</si>
  <si>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</si>
  <si>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</si>
  <si>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</si>
  <si>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</si>
  <si>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</si>
  <si>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</si>
  <si>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</si>
  <si>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</si>
  <si>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</si>
  <si>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</si>
  <si>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</si>
  <si>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</si>
  <si>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</si>
  <si>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</si>
  <si>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</si>
  <si>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</si>
  <si>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</si>
  <si>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</si>
  <si>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</si>
  <si>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</si>
  <si>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</si>
  <si>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</si>
  <si>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</si>
  <si>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</si>
  <si>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</si>
  <si>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</si>
  <si>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</si>
  <si>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</si>
  <si>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</si>
  <si>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</si>
  <si>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</si>
  <si>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</si>
  <si>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</si>
  <si>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</si>
  <si>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</si>
  <si>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</si>
  <si>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</si>
  <si>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</si>
  <si>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</si>
  <si>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</si>
  <si>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</si>
  <si>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</si>
  <si>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</si>
  <si>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</si>
  <si>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</si>
  <si>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</si>
  <si>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</si>
  <si>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</si>
  <si>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</si>
  <si>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</si>
  <si>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</si>
  <si>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</si>
  <si>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</si>
  <si>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</si>
  <si>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</si>
  <si>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</si>
  <si>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</si>
  <si>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</si>
  <si>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</si>
  <si>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</si>
  <si>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</si>
  <si>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</si>
  <si>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</si>
  <si>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</si>
  <si>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</si>
  <si>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</si>
  <si>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</si>
  <si>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</si>
  <si>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</si>
  <si>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</si>
  <si>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</si>
  <si>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</si>
  <si>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</si>
  <si>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</si>
  <si>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</si>
  <si>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</si>
  <si>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</si>
  <si>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</si>
  <si>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</si>
  <si>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</si>
  <si>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</si>
  <si>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</si>
  <si>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</si>
  <si>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</si>
  <si>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</si>
  <si>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</si>
  <si>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</si>
  <si>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</si>
  <si>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</si>
  <si>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</si>
  <si>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</si>
  <si>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</si>
  <si>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</si>
  <si>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</si>
  <si>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</si>
  <si>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</si>
  <si>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</si>
  <si>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</si>
  <si>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</si>
  <si>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</si>
  <si>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</si>
  <si>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</si>
  <si>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</si>
  <si>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</si>
  <si>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</si>
  <si>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</si>
  <si>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</si>
  <si>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</si>
  <si>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</si>
  <si>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</si>
  <si>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</si>
  <si>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</si>
  <si>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</si>
  <si>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</si>
  <si>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</si>
  <si>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</si>
  <si>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</si>
  <si>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</si>
  <si>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</si>
  <si>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</si>
  <si>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</si>
  <si>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</si>
  <si>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</si>
  <si>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</si>
  <si>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</si>
  <si>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</si>
  <si>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</si>
  <si>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</si>
  <si>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</si>
  <si>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</si>
  <si>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</si>
  <si>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</si>
  <si>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</si>
  <si>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</si>
  <si>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</si>
  <si>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</si>
  <si>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</si>
  <si>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</si>
  <si>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</si>
  <si>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</si>
  <si>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</si>
  <si>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</si>
  <si>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</si>
  <si>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</si>
  <si>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</si>
  <si>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</si>
  <si>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</si>
  <si>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</si>
  <si>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</si>
  <si>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</si>
  <si>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</si>
  <si>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</si>
  <si>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</si>
  <si>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</si>
  <si>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</si>
  <si>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</si>
  <si>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</si>
  <si>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</si>
  <si>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</si>
  <si>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</si>
  <si>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</si>
  <si>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</si>
  <si>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</si>
  <si>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</si>
  <si>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</si>
  <si>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</si>
  <si>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</si>
  <si>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</si>
  <si>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</si>
  <si>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</si>
  <si>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</si>
  <si>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</si>
  <si>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</si>
  <si>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</si>
  <si>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</si>
  <si>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</si>
  <si>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</si>
  <si>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</si>
  <si>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</si>
  <si>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</si>
  <si>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</si>
  <si>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</si>
  <si>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</si>
  <si>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</si>
  <si>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</si>
  <si>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</si>
  <si>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</si>
  <si>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</si>
  <si>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</si>
  <si>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</si>
  <si>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</si>
  <si>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</si>
  <si>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</si>
  <si>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</si>
  <si>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</si>
  <si>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</si>
  <si>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</si>
  <si>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</si>
  <si>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</si>
  <si>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</si>
  <si>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</si>
  <si>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</si>
  <si>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</si>
  <si>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</si>
  <si>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</si>
  <si>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</si>
  <si>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</si>
  <si>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</si>
  <si>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</si>
  <si>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</si>
  <si>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</si>
  <si>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</si>
  <si>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</si>
  <si>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</si>
  <si>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</si>
  <si>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</si>
  <si>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</si>
  <si>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</si>
  <si>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</si>
  <si>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</si>
  <si>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</si>
  <si>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</si>
  <si>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</si>
  <si>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</si>
  <si>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</si>
  <si>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</si>
  <si>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</si>
  <si>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</si>
  <si>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</si>
  <si>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</si>
  <si>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</si>
  <si>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</si>
  <si>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</si>
  <si>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</si>
  <si>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</si>
  <si>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</si>
  <si>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</si>
  <si>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</si>
  <si>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</si>
  <si>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</si>
  <si>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</si>
  <si>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</si>
  <si>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</si>
  <si>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</si>
  <si>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</si>
  <si>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</si>
  <si>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</si>
  <si>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</si>
  <si>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</si>
  <si>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</si>
  <si>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</si>
  <si>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</si>
  <si>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</si>
  <si>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</si>
  <si>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</si>
  <si>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</si>
  <si>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</si>
  <si>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</si>
  <si>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</si>
  <si>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</si>
  <si>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</si>
  <si>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</si>
  <si>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</si>
  <si>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</si>
  <si>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</si>
  <si>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</si>
  <si>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</si>
  <si>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</si>
  <si>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</si>
  <si>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</si>
  <si>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</si>
  <si>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</si>
  <si>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</si>
  <si>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</si>
  <si>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</si>
  <si>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</si>
  <si>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</si>
  <si>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</si>
  <si>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</si>
  <si>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</si>
  <si>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</si>
  <si>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</si>
  <si>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</si>
  <si>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</si>
  <si>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</si>
  <si>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</si>
  <si>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</si>
  <si>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</si>
  <si>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</si>
  <si>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</si>
  <si>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</si>
  <si>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</si>
  <si>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</si>
  <si>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</si>
  <si>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</si>
  <si>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</si>
  <si>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</si>
  <si>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</si>
  <si>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</si>
  <si>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</si>
  <si>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</si>
  <si>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</si>
  <si>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</si>
  <si>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</si>
  <si>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</si>
  <si>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</si>
  <si>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</si>
  <si>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</si>
  <si>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</si>
  <si>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</si>
  <si>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</si>
  <si>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</si>
  <si>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</si>
  <si>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</si>
  <si>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</si>
  <si>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</si>
  <si>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</si>
  <si>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</si>
  <si>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</si>
  <si>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</si>
  <si>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</si>
  <si>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</si>
  <si>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</si>
  <si>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</si>
  <si>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</si>
  <si>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</si>
  <si>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</si>
  <si>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</si>
  <si>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</si>
  <si>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</si>
  <si>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</si>
  <si>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</si>
  <si>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</si>
  <si>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</si>
  <si>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</si>
  <si>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</si>
  <si>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</si>
  <si>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</si>
  <si>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</si>
  <si>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</si>
  <si>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</si>
  <si>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</si>
  <si>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</si>
  <si>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</si>
  <si>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</si>
  <si>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</si>
  <si>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</si>
  <si>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</si>
  <si>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</si>
  <si>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</si>
  <si>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</si>
  <si>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</si>
  <si>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</si>
  <si>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</si>
  <si>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</si>
  <si>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</si>
  <si>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</si>
  <si>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LA JUVENTUD DE LEON GUANAJUATO (a)</t>
  </si>
  <si>
    <t>A. 5052 lnstituto Municipal de la Juventud de León Guanajuato</t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</si>
  <si>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</si>
  <si>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</si>
  <si>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</si>
  <si>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</si>
  <si>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</si>
  <si>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Bajo protesta de decir verdad declaramos que los Estados Financieros y sus notas, son razonablemente correctos y son responsabilidad del emisor.</t>
  </si>
  <si>
    <t>Al 31 de Diciembre de 2023 y al 30 de Junio de 2024 (b)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</si>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</sst>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0" xfId="0" applyNumberFormat="1"/>
    <xf numFmtId="0" fontId="6" fillId="0" borderId="0" xfId="2" applyAlignment="1" applyProtection="1">
      <alignment horizontal="left" vertical="top" inden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5"/>
  <sheetViews>
    <sheetView showGridLines="0" tabSelected="1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2" t="s">
        <v>0</v>
      </c>
      <c r="B1" s="163"/>
      <c r="C1" s="163"/>
      <c r="D1" s="163"/>
      <c r="E1" s="163"/>
      <c r="F1" s="164"/>
    </row>
    <row r="2" spans="1:6" ht="15" customHeight="1" x14ac:dyDescent="0.25">
      <c r="A2" s="110" t="s">
        <v>595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603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589</v>
      </c>
      <c r="C6" s="1" t="s">
        <v>590</v>
      </c>
      <c r="D6" s="42" t="s">
        <v>4</v>
      </c>
      <c r="E6" s="41" t="s">
        <v>589</v>
      </c>
      <c r="F6" s="1" t="s">
        <v>590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14368125.33</v>
      </c>
      <c r="C9" s="47">
        <f>SUM(C10:C16)</f>
        <v>5031128.3099999996</v>
      </c>
      <c r="D9" s="46" t="s">
        <v>10</v>
      </c>
      <c r="E9" s="47">
        <f>SUM(E10:E18)</f>
        <v>2299002.75</v>
      </c>
      <c r="F9" s="47">
        <f>SUM(F10:F18)</f>
        <v>1344589.1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821931.98</v>
      </c>
      <c r="F10" s="47">
        <v>734827.44</v>
      </c>
    </row>
    <row r="11" spans="1:6" x14ac:dyDescent="0.25">
      <c r="A11" s="48" t="s">
        <v>13</v>
      </c>
      <c r="B11" s="47">
        <v>14368125.33</v>
      </c>
      <c r="C11" s="47">
        <v>5031128.3099999996</v>
      </c>
      <c r="D11" s="48" t="s">
        <v>14</v>
      </c>
      <c r="E11" s="47">
        <v>121898.94</v>
      </c>
      <c r="F11" s="47">
        <v>88172.17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1355171.83</v>
      </c>
      <c r="F16" s="47">
        <v>521589.49</v>
      </c>
    </row>
    <row r="17" spans="1:6" x14ac:dyDescent="0.25">
      <c r="A17" s="46" t="s">
        <v>25</v>
      </c>
      <c r="B17" s="47">
        <f>SUM(B18:B24)</f>
        <v>4147385.9200000004</v>
      </c>
      <c r="C17" s="47">
        <f>SUM(C18:C24)</f>
        <v>7987.3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4138429.74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8956.18</v>
      </c>
      <c r="C20" s="47">
        <v>7987.3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47792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47792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18515511.25</v>
      </c>
      <c r="C47" s="4">
        <f>C9+C17+C25+C31+C37+C38+C41</f>
        <v>5086907.6099999994</v>
      </c>
      <c r="D47" s="2" t="s">
        <v>84</v>
      </c>
      <c r="E47" s="4">
        <f>E9+E19+E23+E26+E27+E31+E38+E42</f>
        <v>2299002.75</v>
      </c>
      <c r="F47" s="4">
        <f>F9+F19+F23+F26+F27+F31+F38+F42</f>
        <v>1344589.1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8487512.9499999993</v>
      </c>
      <c r="C53" s="47">
        <v>8379308.1500000004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2364857.71</v>
      </c>
      <c r="C54" s="47">
        <v>2364857.71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-9131887.3599999994</v>
      </c>
      <c r="C55" s="47">
        <v>-8503443.1899999995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2299002.75</v>
      </c>
      <c r="F59" s="4">
        <f>F47+F57</f>
        <v>1344589.1</v>
      </c>
    </row>
    <row r="60" spans="1:6" x14ac:dyDescent="0.25">
      <c r="A60" s="3" t="s">
        <v>104</v>
      </c>
      <c r="B60" s="4">
        <f>SUM(B50:B58)</f>
        <v>1720483.3000000007</v>
      </c>
      <c r="C60" s="4">
        <f>SUM(C50:C58)</f>
        <v>2240722.67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20235994.550000001</v>
      </c>
      <c r="C62" s="4">
        <f>SUM(C47+C60)</f>
        <v>7327630.2799999993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17936991.799999997</v>
      </c>
      <c r="F68" s="47">
        <f>SUM(F69:F73)</f>
        <v>5983041.1800000006</v>
      </c>
    </row>
    <row r="69" spans="1:6" x14ac:dyDescent="0.25">
      <c r="A69" s="53"/>
      <c r="B69" s="45"/>
      <c r="C69" s="45"/>
      <c r="D69" s="46" t="s">
        <v>112</v>
      </c>
      <c r="E69" s="47">
        <v>14540820.08</v>
      </c>
      <c r="F69" s="47">
        <v>1460298.32</v>
      </c>
    </row>
    <row r="70" spans="1:6" x14ac:dyDescent="0.25">
      <c r="A70" s="53"/>
      <c r="B70" s="45"/>
      <c r="C70" s="45"/>
      <c r="D70" s="46" t="s">
        <v>113</v>
      </c>
      <c r="E70" s="47">
        <v>3339003.98</v>
      </c>
      <c r="F70" s="47">
        <v>4465575.12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57167.74</v>
      </c>
      <c r="F73" s="47">
        <v>57167.74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17936991.799999997</v>
      </c>
      <c r="F79" s="4">
        <f>F63+F68+F75</f>
        <v>5983041.1800000006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20235994.549999997</v>
      </c>
      <c r="F81" s="4">
        <f>F59+F79</f>
        <v>7327630.2800000012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A84" s="161" t="s">
        <v>602</v>
      </c>
      <c r="C84" s="160"/>
      <c r="F84" s="160"/>
    </row>
    <row r="85" spans="1:6" x14ac:dyDescent="0.25">
      <c r="B85" s="160"/>
      <c r="E85" s="160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2 B32:C46 B47 B12:C18 B21:C25 B27:C30 B26 B56:C59 E12:F15 E17:F68 E71:F72 E74:F81 C19 B61:C61 C60 C62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9"/>
  <sheetViews>
    <sheetView showGridLines="0" zoomScale="75" zoomScaleNormal="75" workbookViewId="0">
      <selection activeCell="C17" sqref="C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447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INSTITUTO MUNICIPAL DE LA JUVENTUD DE LEON GUANAJUATO (a)</v>
      </c>
      <c r="B2" s="184"/>
      <c r="C2" s="184"/>
      <c r="D2" s="184"/>
      <c r="E2" s="184"/>
      <c r="F2" s="184"/>
      <c r="G2" s="185"/>
    </row>
    <row r="3" spans="1:7" x14ac:dyDescent="0.25">
      <c r="A3" s="180" t="s">
        <v>448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x14ac:dyDescent="0.25">
      <c r="A5" s="174" t="s">
        <v>449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46642555.99840001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46642555.99840001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46642555.99840001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9" spans="1:7" x14ac:dyDescent="0.25">
      <c r="A39" s="161" t="s">
        <v>602</v>
      </c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 C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2"/>
  <sheetViews>
    <sheetView showGridLines="0" zoomScale="75" zoomScaleNormal="75" workbookViewId="0">
      <selection activeCell="B10" sqref="B1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466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INSTITUTO MUNICIPAL DE LA JUVENTUD DE LEON GUANAJUATO (a)</v>
      </c>
      <c r="B2" s="184"/>
      <c r="C2" s="184"/>
      <c r="D2" s="184"/>
      <c r="E2" s="184"/>
      <c r="F2" s="184"/>
      <c r="G2" s="185"/>
    </row>
    <row r="3" spans="1:7" x14ac:dyDescent="0.25">
      <c r="A3" s="180" t="s">
        <v>467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x14ac:dyDescent="0.25">
      <c r="A5" s="174" t="s">
        <v>449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46642555.998400003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35050519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2894745.9984000004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8697291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46642555.998400003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s="161" t="s">
        <v>602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6 C8:G8 C9:G9 C10:G1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1"/>
  <sheetViews>
    <sheetView showGridLines="0" zoomScale="75" zoomScaleNormal="75" workbookViewId="0">
      <selection activeCell="G7" sqref="G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482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INSTITUTO MUNICIPAL DE LA JUVENTUD DE LEON GUANAJUATO (a)</v>
      </c>
      <c r="B2" s="184"/>
      <c r="C2" s="184"/>
      <c r="D2" s="184"/>
      <c r="E2" s="184"/>
      <c r="F2" s="184"/>
      <c r="G2" s="185"/>
    </row>
    <row r="3" spans="1:7" x14ac:dyDescent="0.25">
      <c r="A3" s="180" t="s">
        <v>483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ht="30" x14ac:dyDescent="0.25">
      <c r="A5" s="139" t="s">
        <v>450</v>
      </c>
      <c r="B5" s="7" t="s">
        <v>601</v>
      </c>
      <c r="C5" s="33" t="s">
        <v>600</v>
      </c>
      <c r="D5" s="33" t="s">
        <v>599</v>
      </c>
      <c r="E5" s="33" t="s">
        <v>598</v>
      </c>
      <c r="F5" s="33" t="s">
        <v>597</v>
      </c>
      <c r="G5" s="33" t="s">
        <v>584</v>
      </c>
    </row>
    <row r="6" spans="1:7" ht="15.75" customHeight="1" x14ac:dyDescent="0.25">
      <c r="A6" s="26" t="s">
        <v>452</v>
      </c>
      <c r="B6" s="119">
        <f>SUM(B7:B18)</f>
        <v>39416288.539999999</v>
      </c>
      <c r="C6" s="119">
        <f t="shared" ref="C6:G6" si="0">SUM(C7:C18)</f>
        <v>38682635.420000002</v>
      </c>
      <c r="D6" s="119">
        <f t="shared" si="0"/>
        <v>44990432.439999998</v>
      </c>
      <c r="E6" s="119">
        <f t="shared" si="0"/>
        <v>48487802.07</v>
      </c>
      <c r="F6" s="119">
        <f t="shared" si="0"/>
        <v>52599376.199999996</v>
      </c>
      <c r="G6" s="119">
        <f t="shared" si="0"/>
        <v>37978958.619999997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23459.5</v>
      </c>
      <c r="C11" s="75">
        <v>16888</v>
      </c>
      <c r="D11" s="75">
        <v>0</v>
      </c>
      <c r="E11" s="75">
        <v>383830.89</v>
      </c>
      <c r="F11" s="75">
        <v>295140.3</v>
      </c>
      <c r="G11" s="75">
        <v>22778.37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2401.38</v>
      </c>
      <c r="F13" s="75">
        <v>0</v>
      </c>
      <c r="G13" s="75">
        <v>100000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39392829.039999999</v>
      </c>
      <c r="C16" s="75">
        <v>38665747.420000002</v>
      </c>
      <c r="D16" s="75">
        <v>44990432.439999998</v>
      </c>
      <c r="E16" s="75">
        <v>48101569.799999997</v>
      </c>
      <c r="F16" s="75">
        <v>52304235.899999999</v>
      </c>
      <c r="G16" s="75">
        <v>37856180.25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314956.7</v>
      </c>
      <c r="C27" s="119">
        <f t="shared" ref="C27:G27" si="2">SUM(C28)</f>
        <v>86090.51</v>
      </c>
      <c r="D27" s="119">
        <f t="shared" si="2"/>
        <v>249361.4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314956.7</v>
      </c>
      <c r="C28" s="76">
        <v>86090.51</v>
      </c>
      <c r="D28" s="76">
        <v>249361.4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39731245.240000002</v>
      </c>
      <c r="C30" s="119">
        <f t="shared" ref="C30:G30" si="3">C20+C6+C27</f>
        <v>38768725.93</v>
      </c>
      <c r="D30" s="119">
        <f t="shared" si="3"/>
        <v>45239793.839999996</v>
      </c>
      <c r="E30" s="119">
        <f t="shared" si="3"/>
        <v>48487802.07</v>
      </c>
      <c r="F30" s="119">
        <f t="shared" si="3"/>
        <v>52599376.199999996</v>
      </c>
      <c r="G30" s="119">
        <f t="shared" si="3"/>
        <v>37978958.619999997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587</v>
      </c>
    </row>
    <row r="39" spans="1:7" x14ac:dyDescent="0.25">
      <c r="A39" t="s">
        <v>588</v>
      </c>
    </row>
    <row r="41" spans="1:7" x14ac:dyDescent="0.25">
      <c r="A41" s="161" t="s">
        <v>602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B14:G15 B13:D13 B17:G27 F13 B29:G30 E28:G28 D1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4"/>
  <sheetViews>
    <sheetView showGridLines="0" zoomScale="75" zoomScaleNormal="75" workbookViewId="0">
      <selection activeCell="G6" sqref="G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507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INSTITUTO MUNICIPAL DE LA JUVENTUD DE LEON GUANAJUATO (a)</v>
      </c>
      <c r="B2" s="184"/>
      <c r="C2" s="184"/>
      <c r="D2" s="184"/>
      <c r="E2" s="184"/>
      <c r="F2" s="184"/>
      <c r="G2" s="185"/>
    </row>
    <row r="3" spans="1:7" x14ac:dyDescent="0.25">
      <c r="A3" s="180" t="s">
        <v>508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ht="30" x14ac:dyDescent="0.25">
      <c r="A5" s="139" t="s">
        <v>450</v>
      </c>
      <c r="B5" s="7" t="s">
        <v>601</v>
      </c>
      <c r="C5" s="33" t="s">
        <v>600</v>
      </c>
      <c r="D5" s="33" t="s">
        <v>599</v>
      </c>
      <c r="E5" s="33" t="s">
        <v>598</v>
      </c>
      <c r="F5" s="33" t="s">
        <v>597</v>
      </c>
      <c r="G5" s="33" t="s">
        <v>584</v>
      </c>
    </row>
    <row r="6" spans="1:7" ht="15.75" customHeight="1" x14ac:dyDescent="0.25">
      <c r="A6" s="26" t="s">
        <v>469</v>
      </c>
      <c r="B6" s="119">
        <f t="shared" ref="B6:G6" si="0">SUM(B7:B15)</f>
        <v>38236942.903763905</v>
      </c>
      <c r="C6" s="119">
        <f t="shared" si="0"/>
        <v>37919522.759999998</v>
      </c>
      <c r="D6" s="119">
        <f t="shared" si="0"/>
        <v>42410353.630000003</v>
      </c>
      <c r="E6" s="119">
        <f t="shared" si="0"/>
        <v>43446471.07</v>
      </c>
      <c r="F6" s="119">
        <f t="shared" si="0"/>
        <v>49966663.839999996</v>
      </c>
      <c r="G6" s="119">
        <f t="shared" si="0"/>
        <v>22917899.169999998</v>
      </c>
    </row>
    <row r="7" spans="1:7" x14ac:dyDescent="0.25">
      <c r="A7" s="58" t="s">
        <v>581</v>
      </c>
      <c r="B7" s="75">
        <v>24086764.593763899</v>
      </c>
      <c r="C7" s="75">
        <v>26396833.829999998</v>
      </c>
      <c r="D7" s="75">
        <v>28075487.780000001</v>
      </c>
      <c r="E7" s="75">
        <v>28105235.09</v>
      </c>
      <c r="F7" s="75">
        <v>31040432.119999997</v>
      </c>
      <c r="G7" s="75">
        <v>15078094.809999999</v>
      </c>
    </row>
    <row r="8" spans="1:7" ht="15.75" customHeight="1" x14ac:dyDescent="0.25">
      <c r="A8" s="58" t="s">
        <v>582</v>
      </c>
      <c r="B8" s="75">
        <v>1550111.51</v>
      </c>
      <c r="C8" s="75">
        <v>1381124.76</v>
      </c>
      <c r="D8" s="75">
        <v>1208783.7</v>
      </c>
      <c r="E8" s="75">
        <v>1980653.5799999998</v>
      </c>
      <c r="F8" s="75">
        <v>2470147.83</v>
      </c>
      <c r="G8" s="75">
        <v>1420093.38</v>
      </c>
    </row>
    <row r="9" spans="1:7" x14ac:dyDescent="0.25">
      <c r="A9" s="58" t="s">
        <v>472</v>
      </c>
      <c r="B9" s="75">
        <v>7923328.7699999996</v>
      </c>
      <c r="C9" s="75">
        <v>7002690.9399999995</v>
      </c>
      <c r="D9" s="75">
        <v>10963146.130000001</v>
      </c>
      <c r="E9" s="75">
        <v>12644618.83</v>
      </c>
      <c r="F9" s="75">
        <v>15092399.41</v>
      </c>
      <c r="G9" s="75">
        <v>5827756.1799999997</v>
      </c>
    </row>
    <row r="10" spans="1:7" x14ac:dyDescent="0.25">
      <c r="A10" s="58" t="s">
        <v>473</v>
      </c>
      <c r="B10" s="75">
        <v>294000</v>
      </c>
      <c r="C10" s="75">
        <v>424050</v>
      </c>
      <c r="D10" s="75">
        <v>0</v>
      </c>
      <c r="E10" s="75">
        <v>0</v>
      </c>
      <c r="F10" s="75">
        <v>1043000</v>
      </c>
      <c r="G10" s="75">
        <v>483750</v>
      </c>
    </row>
    <row r="11" spans="1:7" x14ac:dyDescent="0.25">
      <c r="A11" s="58" t="s">
        <v>583</v>
      </c>
      <c r="B11" s="75">
        <v>4382738.03</v>
      </c>
      <c r="C11" s="75">
        <v>2714823.2299999995</v>
      </c>
      <c r="D11" s="75">
        <v>2162936.02</v>
      </c>
      <c r="E11" s="75">
        <v>715963.57</v>
      </c>
      <c r="F11" s="75">
        <v>320684.48</v>
      </c>
      <c r="G11" s="75">
        <v>108204.8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38236942.903763905</v>
      </c>
      <c r="C28" s="119">
        <f t="shared" ref="C28:G28" si="2">C17+C6</f>
        <v>37919522.759999998</v>
      </c>
      <c r="D28" s="119">
        <f t="shared" si="2"/>
        <v>42410353.630000003</v>
      </c>
      <c r="E28" s="119">
        <f t="shared" si="2"/>
        <v>43446471.07</v>
      </c>
      <c r="F28" s="119">
        <f t="shared" si="2"/>
        <v>49966663.839999996</v>
      </c>
      <c r="G28" s="119">
        <f t="shared" si="2"/>
        <v>22917899.169999998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585</v>
      </c>
    </row>
    <row r="32" spans="1:7" x14ac:dyDescent="0.25">
      <c r="A32" t="s">
        <v>586</v>
      </c>
    </row>
    <row r="34" spans="1:1" x14ac:dyDescent="0.25">
      <c r="A34" s="161" t="s">
        <v>602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1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9"/>
  <sheetViews>
    <sheetView showGridLines="0" topLeftCell="A96" zoomScale="75" zoomScaleNormal="75" workbookViewId="0">
      <selection activeCell="A96" sqref="A9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1" t="s">
        <v>511</v>
      </c>
      <c r="B1" s="163"/>
      <c r="C1" s="163"/>
      <c r="D1" s="163"/>
      <c r="E1" s="163"/>
      <c r="F1" s="163"/>
    </row>
    <row r="2" spans="1:6" x14ac:dyDescent="0.25">
      <c r="A2" s="183" t="str">
        <f>'Formato 1'!A2</f>
        <v>INSTITUTO MUNICIPAL DE LA JUVENTUD DE LEON GUANAJUATO (a)</v>
      </c>
      <c r="B2" s="184"/>
      <c r="C2" s="184"/>
      <c r="D2" s="184"/>
      <c r="E2" s="184"/>
      <c r="F2" s="185"/>
    </row>
    <row r="3" spans="1:6" x14ac:dyDescent="0.25">
      <c r="A3" s="180" t="s">
        <v>512</v>
      </c>
      <c r="B3" s="181"/>
      <c r="C3" s="181"/>
      <c r="D3" s="181"/>
      <c r="E3" s="181"/>
      <c r="F3" s="182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x14ac:dyDescent="0.25">
      <c r="A69" s="161" t="s">
        <v>602</v>
      </c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8" t="s">
        <v>447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LA JUVENTUD DE LEON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6" t="s">
        <v>450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83.25" customHeight="1" x14ac:dyDescent="0.25">
      <c r="A7" s="187"/>
      <c r="B7" s="70" t="s">
        <v>451</v>
      </c>
      <c r="C7" s="187"/>
      <c r="D7" s="187"/>
      <c r="E7" s="187"/>
      <c r="F7" s="187"/>
      <c r="G7" s="18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9" t="s">
        <v>466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INSTITUTO MUNICIPAL DE LA JUVENTUD DE LEON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0" t="s">
        <v>468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57.75" customHeight="1" x14ac:dyDescent="0.25">
      <c r="A7" s="191"/>
      <c r="B7" s="37" t="s">
        <v>451</v>
      </c>
      <c r="C7" s="187"/>
      <c r="D7" s="187"/>
      <c r="E7" s="187"/>
      <c r="F7" s="187"/>
      <c r="G7" s="18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9" t="s">
        <v>482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INSTITUTO MUNICIPAL DE LA JUVENTUD DE LEON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3" t="s">
        <v>450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f>+F5+1</f>
        <v>2022</v>
      </c>
    </row>
    <row r="6" spans="1:7" ht="32.25" x14ac:dyDescent="0.25">
      <c r="A6" s="170"/>
      <c r="B6" s="195"/>
      <c r="C6" s="195"/>
      <c r="D6" s="195"/>
      <c r="E6" s="195"/>
      <c r="F6" s="19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2" t="s">
        <v>505</v>
      </c>
      <c r="B39" s="192"/>
      <c r="C39" s="192"/>
      <c r="D39" s="192"/>
      <c r="E39" s="192"/>
      <c r="F39" s="192"/>
      <c r="G39" s="192"/>
    </row>
    <row r="40" spans="1:7" x14ac:dyDescent="0.25">
      <c r="A40" s="192" t="s">
        <v>506</v>
      </c>
      <c r="B40" s="192"/>
      <c r="C40" s="192"/>
      <c r="D40" s="192"/>
      <c r="E40" s="192"/>
      <c r="F40" s="192"/>
      <c r="G40" s="1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9" t="s">
        <v>507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INSTITUTO MUNICIPAL DE LA JUVENTUD DE LEON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6" t="s">
        <v>468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v>2022</v>
      </c>
    </row>
    <row r="6" spans="1:7" ht="48.75" customHeight="1" x14ac:dyDescent="0.25">
      <c r="A6" s="197"/>
      <c r="B6" s="195"/>
      <c r="C6" s="195"/>
      <c r="D6" s="195"/>
      <c r="E6" s="195"/>
      <c r="F6" s="19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2" t="s">
        <v>505</v>
      </c>
      <c r="B32" s="192"/>
      <c r="C32" s="192"/>
      <c r="D32" s="192"/>
      <c r="E32" s="192"/>
      <c r="F32" s="192"/>
      <c r="G32" s="192"/>
    </row>
    <row r="33" spans="1:7" x14ac:dyDescent="0.25">
      <c r="A33" s="192" t="s">
        <v>506</v>
      </c>
      <c r="B33" s="192"/>
      <c r="C33" s="192"/>
      <c r="D33" s="192"/>
      <c r="E33" s="192"/>
      <c r="F33" s="192"/>
      <c r="G33" s="1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8" t="s">
        <v>511</v>
      </c>
      <c r="B1" s="198"/>
      <c r="C1" s="198"/>
      <c r="D1" s="198"/>
      <c r="E1" s="198"/>
      <c r="F1" s="198"/>
    </row>
    <row r="2" spans="1:6" ht="20.100000000000001" customHeight="1" x14ac:dyDescent="0.25">
      <c r="A2" s="110" t="str">
        <f>'Formato 1'!A2</f>
        <v>INSTITUTO MUNICIPAL DE LA JUVENTUD DE LEON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7"/>
  <sheetViews>
    <sheetView showGridLines="0" zoomScale="75" zoomScaleNormal="75" workbookViewId="0">
      <selection activeCell="G19" sqref="G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2" t="s">
        <v>122</v>
      </c>
      <c r="B1" s="163"/>
      <c r="C1" s="163"/>
      <c r="D1" s="163"/>
      <c r="E1" s="163"/>
      <c r="F1" s="163"/>
      <c r="G1" s="163"/>
      <c r="H1" s="164"/>
    </row>
    <row r="2" spans="1:8" x14ac:dyDescent="0.25">
      <c r="A2" s="110" t="str">
        <f>'Formato 1'!A2</f>
        <v>INSTITUTO MUNICIPAL DE LA JUVENTUD DE LEON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591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1344589.1</v>
      </c>
      <c r="C18" s="108"/>
      <c r="D18" s="108"/>
      <c r="E18" s="108"/>
      <c r="F18" s="4">
        <v>2299002.75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1344589.1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>F8+F18</f>
        <v>2299002.75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5" t="s">
        <v>151</v>
      </c>
      <c r="B33" s="165"/>
      <c r="C33" s="165"/>
      <c r="D33" s="165"/>
      <c r="E33" s="165"/>
      <c r="F33" s="165"/>
      <c r="G33" s="165"/>
      <c r="H33" s="165"/>
    </row>
    <row r="34" spans="1:8" ht="14.45" customHeight="1" x14ac:dyDescent="0.25">
      <c r="A34" s="165"/>
      <c r="B34" s="165"/>
      <c r="C34" s="165"/>
      <c r="D34" s="165"/>
      <c r="E34" s="165"/>
      <c r="F34" s="165"/>
      <c r="G34" s="165"/>
      <c r="H34" s="165"/>
    </row>
    <row r="35" spans="1:8" ht="14.45" customHeight="1" x14ac:dyDescent="0.25">
      <c r="A35" s="165"/>
      <c r="B35" s="165"/>
      <c r="C35" s="165"/>
      <c r="D35" s="165"/>
      <c r="E35" s="165"/>
      <c r="F35" s="165"/>
      <c r="G35" s="165"/>
      <c r="H35" s="165"/>
    </row>
    <row r="36" spans="1:8" ht="14.45" customHeight="1" x14ac:dyDescent="0.25">
      <c r="A36" s="165"/>
      <c r="B36" s="165"/>
      <c r="C36" s="165"/>
      <c r="D36" s="165"/>
      <c r="E36" s="165"/>
      <c r="F36" s="165"/>
      <c r="G36" s="165"/>
      <c r="H36" s="165"/>
    </row>
    <row r="37" spans="1:8" ht="14.45" customHeight="1" x14ac:dyDescent="0.25">
      <c r="A37" s="165"/>
      <c r="B37" s="165"/>
      <c r="C37" s="165"/>
      <c r="D37" s="165"/>
      <c r="E37" s="165"/>
      <c r="F37" s="165"/>
      <c r="G37" s="165"/>
      <c r="H37" s="165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  <row r="47" spans="1:8" x14ac:dyDescent="0.25">
      <c r="A47" s="161" t="s">
        <v>602</v>
      </c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E19 C18:E18 G18:H18 B21:H31 B20:E20 G20:H20 G19:H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3"/>
  <sheetViews>
    <sheetView showGridLines="0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2" t="s">
        <v>162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x14ac:dyDescent="0.25">
      <c r="A2" s="110" t="str">
        <f>'Formato 1'!A2</f>
        <v>INSTITUTO MUNICIPAL DE LA JUVENTUD DE LEON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592</v>
      </c>
      <c r="J6" s="1" t="s">
        <v>593</v>
      </c>
      <c r="K6" s="1" t="s">
        <v>594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3" spans="1:11" x14ac:dyDescent="0.25">
      <c r="A23" s="161" t="s">
        <v>602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7"/>
  <sheetViews>
    <sheetView showGridLines="0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2" t="s">
        <v>183</v>
      </c>
      <c r="B1" s="163"/>
      <c r="C1" s="163"/>
      <c r="D1" s="164"/>
    </row>
    <row r="2" spans="1:4" x14ac:dyDescent="0.25">
      <c r="A2" s="110" t="str">
        <f>'Formato 1'!A2</f>
        <v>INSTITUTO MUNICIPAL DE LA JUVENTUD DE LEON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Junio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46642555.99840001</v>
      </c>
      <c r="C8" s="14">
        <f>SUM(C9:C11)</f>
        <v>37978958.619999997</v>
      </c>
      <c r="D8" s="14">
        <f>SUM(D9:D11)</f>
        <v>33840528.879999995</v>
      </c>
    </row>
    <row r="9" spans="1:4" x14ac:dyDescent="0.25">
      <c r="A9" s="58" t="s">
        <v>189</v>
      </c>
      <c r="B9" s="94">
        <v>46642555.99840001</v>
      </c>
      <c r="C9" s="94">
        <v>37978958.619999997</v>
      </c>
      <c r="D9" s="94">
        <v>33840528.879999995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46642555.998400003</v>
      </c>
      <c r="C13" s="14">
        <f>C14+C15</f>
        <v>22917899.169999998</v>
      </c>
      <c r="D13" s="14">
        <f>D14+D15</f>
        <v>22029435.769999992</v>
      </c>
    </row>
    <row r="14" spans="1:4" x14ac:dyDescent="0.25">
      <c r="A14" s="58" t="s">
        <v>193</v>
      </c>
      <c r="B14" s="94">
        <v>46642555.998400003</v>
      </c>
      <c r="C14" s="94">
        <v>22917899.169999998</v>
      </c>
      <c r="D14" s="94">
        <v>22029435.769999992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7.4505805969238281E-9</v>
      </c>
      <c r="C21" s="14">
        <f>C8-C13+C17</f>
        <v>15061059.449999999</v>
      </c>
      <c r="D21" s="14">
        <f>D8-D13+D17</f>
        <v>11811093.110000003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7.4505805969238281E-9</v>
      </c>
      <c r="C23" s="14">
        <f>C21-C11</f>
        <v>15061059.449999999</v>
      </c>
      <c r="D23" s="14">
        <f>D21-D11</f>
        <v>11811093.110000003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7.4505805969238281E-9</v>
      </c>
      <c r="C25" s="14">
        <f>C23-C17</f>
        <v>15061059.449999999</v>
      </c>
      <c r="D25" s="14">
        <f>D23-D17</f>
        <v>11811093.110000003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7.4505805969238281E-9</v>
      </c>
      <c r="C33" s="4">
        <f>C25+C29</f>
        <v>15061059.449999999</v>
      </c>
      <c r="D33" s="4">
        <f>D25+D29</f>
        <v>11811093.110000003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46642555.99840001</v>
      </c>
      <c r="C48" s="96">
        <f>C9</f>
        <v>37978958.619999997</v>
      </c>
      <c r="D48" s="96">
        <f>D9</f>
        <v>33840528.879999995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46642555.998400003</v>
      </c>
      <c r="C53" s="47">
        <f>C14</f>
        <v>22917899.169999998</v>
      </c>
      <c r="D53" s="47">
        <f>D14</f>
        <v>22029435.769999992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7.4505805969238281E-9</v>
      </c>
      <c r="C57" s="4">
        <f>C48+C49-C53+C55</f>
        <v>15061059.449999999</v>
      </c>
      <c r="D57" s="4">
        <f>D48+D49-D53+D55</f>
        <v>11811093.110000003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7.4505805969238281E-9</v>
      </c>
      <c r="C59" s="4">
        <f>C57-C49</f>
        <v>15061059.449999999</v>
      </c>
      <c r="D59" s="4">
        <f>D57-D49</f>
        <v>11811093.110000003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7" spans="1:4" x14ac:dyDescent="0.25">
      <c r="A77" s="161" t="s">
        <v>602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0 B24:D25 B21 D21 B22 D22 B23 D2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N78"/>
  <sheetViews>
    <sheetView showGridLines="0" topLeftCell="A113" zoomScale="75" zoomScaleNormal="75" workbookViewId="0">
      <selection activeCell="G138" sqref="G13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2" t="s">
        <v>224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>INSTITUTO MUNICIPAL DE LA JUVENTUD DE LEON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6" t="s">
        <v>226</v>
      </c>
      <c r="B6" s="168" t="s">
        <v>227</v>
      </c>
      <c r="C6" s="168"/>
      <c r="D6" s="168"/>
      <c r="E6" s="168"/>
      <c r="F6" s="168"/>
      <c r="G6" s="168" t="s">
        <v>228</v>
      </c>
    </row>
    <row r="7" spans="1:7" ht="30" x14ac:dyDescent="0.25">
      <c r="A7" s="16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8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22778.37</v>
      </c>
      <c r="F13" s="47">
        <v>22778.37</v>
      </c>
      <c r="G13" s="47">
        <f t="shared" si="0"/>
        <v>22778.37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100000</v>
      </c>
      <c r="D15" s="47">
        <v>100000</v>
      </c>
      <c r="E15" s="47">
        <v>100000</v>
      </c>
      <c r="F15" s="47">
        <v>100000</v>
      </c>
      <c r="G15" s="47">
        <f t="shared" si="0"/>
        <v>100000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14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14" ht="14.45" customHeight="1" x14ac:dyDescent="0.25">
      <c r="A34" s="58" t="s">
        <v>259</v>
      </c>
      <c r="B34" s="47">
        <v>46642555.99840001</v>
      </c>
      <c r="C34" s="47">
        <v>13603726.939999999</v>
      </c>
      <c r="D34" s="47">
        <v>60246282.938400008</v>
      </c>
      <c r="E34" s="47">
        <v>37856180.25</v>
      </c>
      <c r="F34" s="47">
        <v>33717750.509999998</v>
      </c>
      <c r="G34" s="47">
        <f t="shared" si="4"/>
        <v>-12924805.488400012</v>
      </c>
    </row>
    <row r="35" spans="1:14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14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14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14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14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14" x14ac:dyDescent="0.25">
      <c r="A40" s="45"/>
      <c r="B40" s="47"/>
      <c r="C40" s="47"/>
      <c r="D40" s="47"/>
      <c r="E40" s="47"/>
      <c r="F40" s="47"/>
      <c r="G40" s="47"/>
    </row>
    <row r="41" spans="1:14" x14ac:dyDescent="0.25">
      <c r="A41" s="3" t="s">
        <v>265</v>
      </c>
      <c r="B41" s="4">
        <f t="shared" ref="B41:G41" si="7">SUM(B9,B10,B11,B12,B13,B14,B15,B16,B28,B34,B35,B37)</f>
        <v>46642555.99840001</v>
      </c>
      <c r="C41" s="4">
        <f t="shared" si="7"/>
        <v>13703726.939999999</v>
      </c>
      <c r="D41" s="4">
        <f t="shared" si="7"/>
        <v>60346282.938400008</v>
      </c>
      <c r="E41" s="4">
        <f t="shared" si="7"/>
        <v>37978958.619999997</v>
      </c>
      <c r="F41" s="4">
        <f t="shared" si="7"/>
        <v>33840528.879999995</v>
      </c>
      <c r="G41" s="4">
        <f t="shared" si="7"/>
        <v>-12802027.118400013</v>
      </c>
    </row>
    <row r="42" spans="1:14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  <c r="I42" s="160"/>
      <c r="J42" s="160"/>
      <c r="K42" s="160"/>
      <c r="L42" s="160"/>
      <c r="M42" s="160"/>
      <c r="N42" s="160"/>
    </row>
    <row r="43" spans="1:14" x14ac:dyDescent="0.25">
      <c r="A43" s="45"/>
      <c r="B43" s="49"/>
      <c r="C43" s="49"/>
      <c r="D43" s="49"/>
      <c r="E43" s="49"/>
      <c r="F43" s="49"/>
      <c r="G43" s="49"/>
    </row>
    <row r="44" spans="1:14" x14ac:dyDescent="0.25">
      <c r="A44" s="3" t="s">
        <v>267</v>
      </c>
      <c r="B44" s="49"/>
      <c r="C44" s="49"/>
      <c r="D44" s="49"/>
      <c r="E44" s="49"/>
      <c r="F44" s="49"/>
      <c r="G44" s="49"/>
    </row>
    <row r="45" spans="1:14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14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14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14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46642555.99840001</v>
      </c>
      <c r="C70" s="4">
        <f t="shared" si="16"/>
        <v>13703726.939999999</v>
      </c>
      <c r="D70" s="4">
        <f t="shared" si="16"/>
        <v>60346282.938400008</v>
      </c>
      <c r="E70" s="4">
        <f t="shared" si="16"/>
        <v>37978958.619999997</v>
      </c>
      <c r="F70" s="4">
        <f t="shared" si="16"/>
        <v>33840528.879999995</v>
      </c>
      <c r="G70" s="4">
        <f t="shared" si="16"/>
        <v>-12802027.118400013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8" spans="1:7" x14ac:dyDescent="0.25">
      <c r="A78" s="161" t="s">
        <v>602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3"/>
  <sheetViews>
    <sheetView showGridLines="0" topLeftCell="A149" zoomScale="75" zoomScaleNormal="75" workbookViewId="0">
      <selection activeCell="C162" sqref="C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1" t="s">
        <v>295</v>
      </c>
      <c r="B1" s="163"/>
      <c r="C1" s="163"/>
      <c r="D1" s="163"/>
      <c r="E1" s="163"/>
      <c r="F1" s="163"/>
      <c r="G1" s="164"/>
    </row>
    <row r="2" spans="1:7" x14ac:dyDescent="0.25">
      <c r="A2" s="125" t="str">
        <f>'Formato 1'!A2</f>
        <v>INSTITUTO MUNICIPAL DE LA JUVENTUD DE LEON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9" t="s">
        <v>4</v>
      </c>
      <c r="B7" s="169" t="s">
        <v>298</v>
      </c>
      <c r="C7" s="169"/>
      <c r="D7" s="169"/>
      <c r="E7" s="169"/>
      <c r="F7" s="169"/>
      <c r="G7" s="170" t="s">
        <v>299</v>
      </c>
    </row>
    <row r="8" spans="1:7" ht="30" x14ac:dyDescent="0.25">
      <c r="A8" s="16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9"/>
    </row>
    <row r="9" spans="1:7" x14ac:dyDescent="0.25">
      <c r="A9" s="27" t="s">
        <v>304</v>
      </c>
      <c r="B9" s="83">
        <f t="shared" ref="B9:G9" si="0">SUM(B10,B18,B28,B38,B48,B58,B62,B71,B75)</f>
        <v>46642555.998400003</v>
      </c>
      <c r="C9" s="83">
        <f t="shared" si="0"/>
        <v>13703726.939999999</v>
      </c>
      <c r="D9" s="83">
        <f t="shared" si="0"/>
        <v>60346282.9384</v>
      </c>
      <c r="E9" s="83">
        <f t="shared" si="0"/>
        <v>22917899.169999998</v>
      </c>
      <c r="F9" s="83">
        <f t="shared" si="0"/>
        <v>22029435.769999996</v>
      </c>
      <c r="G9" s="83">
        <f t="shared" si="0"/>
        <v>37428383.768399999</v>
      </c>
    </row>
    <row r="10" spans="1:7" x14ac:dyDescent="0.25">
      <c r="A10" s="84" t="s">
        <v>305</v>
      </c>
      <c r="B10" s="83">
        <f t="shared" ref="B10:G10" si="1">SUM(B11:B17)</f>
        <v>35050519</v>
      </c>
      <c r="C10" s="83">
        <f t="shared" si="1"/>
        <v>0</v>
      </c>
      <c r="D10" s="83">
        <f t="shared" si="1"/>
        <v>35050519</v>
      </c>
      <c r="E10" s="83">
        <f t="shared" si="1"/>
        <v>15078094.809999999</v>
      </c>
      <c r="F10" s="83">
        <f t="shared" si="1"/>
        <v>14377217.749999996</v>
      </c>
      <c r="G10" s="83">
        <f t="shared" si="1"/>
        <v>19972424.189999998</v>
      </c>
    </row>
    <row r="11" spans="1:7" x14ac:dyDescent="0.25">
      <c r="A11" s="85" t="s">
        <v>306</v>
      </c>
      <c r="B11" s="75">
        <v>20977258.649999999</v>
      </c>
      <c r="C11" s="75">
        <v>-125431.57</v>
      </c>
      <c r="D11" s="75">
        <v>20851827.079999998</v>
      </c>
      <c r="E11" s="75">
        <v>9591186.3999999985</v>
      </c>
      <c r="F11" s="75">
        <v>9591186.3999999985</v>
      </c>
      <c r="G11" s="75">
        <f>D11-E11</f>
        <v>11260640.68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3520793.48</v>
      </c>
      <c r="C13" s="75">
        <v>0</v>
      </c>
      <c r="D13" s="75">
        <v>3520793.48</v>
      </c>
      <c r="E13" s="75">
        <v>418772.75999999989</v>
      </c>
      <c r="F13" s="75">
        <v>418772.75999999989</v>
      </c>
      <c r="G13" s="75">
        <f t="shared" si="2"/>
        <v>3102020.72</v>
      </c>
    </row>
    <row r="14" spans="1:7" x14ac:dyDescent="0.25">
      <c r="A14" s="85" t="s">
        <v>309</v>
      </c>
      <c r="B14" s="75">
        <v>5645479.2599999998</v>
      </c>
      <c r="C14" s="75">
        <v>0</v>
      </c>
      <c r="D14" s="75">
        <v>5645479.2599999998</v>
      </c>
      <c r="E14" s="75">
        <v>2545576.08</v>
      </c>
      <c r="F14" s="75">
        <v>1844699.02</v>
      </c>
      <c r="G14" s="75">
        <f>D14-E14</f>
        <v>3099903.1799999997</v>
      </c>
    </row>
    <row r="15" spans="1:7" x14ac:dyDescent="0.25">
      <c r="A15" s="85" t="s">
        <v>310</v>
      </c>
      <c r="B15" s="75">
        <v>4906987.6099999994</v>
      </c>
      <c r="C15" s="75">
        <v>125431.57</v>
      </c>
      <c r="D15" s="75">
        <v>5032419.18</v>
      </c>
      <c r="E15" s="75">
        <v>2522559.5699999994</v>
      </c>
      <c r="F15" s="75">
        <v>2522559.5699999994</v>
      </c>
      <c r="G15" s="75">
        <f t="shared" si="2"/>
        <v>2509859.6100000003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2894745.9984000004</v>
      </c>
      <c r="C18" s="83">
        <f t="shared" si="3"/>
        <v>230308.51999999993</v>
      </c>
      <c r="D18" s="83">
        <f t="shared" si="3"/>
        <v>3125054.5183999999</v>
      </c>
      <c r="E18" s="83">
        <f t="shared" si="3"/>
        <v>1420093.38</v>
      </c>
      <c r="F18" s="83">
        <f t="shared" si="3"/>
        <v>1412939.02</v>
      </c>
      <c r="G18" s="83">
        <f t="shared" si="3"/>
        <v>1704961.1383999996</v>
      </c>
    </row>
    <row r="19" spans="1:7" x14ac:dyDescent="0.25">
      <c r="A19" s="85" t="s">
        <v>314</v>
      </c>
      <c r="B19" s="75">
        <v>840775.62</v>
      </c>
      <c r="C19" s="75">
        <v>0</v>
      </c>
      <c r="D19" s="75">
        <v>840775.62</v>
      </c>
      <c r="E19" s="75">
        <v>214427.29</v>
      </c>
      <c r="F19" s="75">
        <v>212991.73</v>
      </c>
      <c r="G19" s="75">
        <f>D19-E19</f>
        <v>626348.32999999996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1473.7</v>
      </c>
      <c r="C21" s="75">
        <v>0</v>
      </c>
      <c r="D21" s="75">
        <v>1473.7</v>
      </c>
      <c r="E21" s="75">
        <v>0</v>
      </c>
      <c r="F21" s="75">
        <v>0</v>
      </c>
      <c r="G21" s="75">
        <f t="shared" si="4"/>
        <v>1473.7</v>
      </c>
    </row>
    <row r="22" spans="1:7" x14ac:dyDescent="0.25">
      <c r="A22" s="85" t="s">
        <v>317</v>
      </c>
      <c r="B22" s="75">
        <v>1327581.9683999999</v>
      </c>
      <c r="C22" s="75">
        <v>-24556.980000000098</v>
      </c>
      <c r="D22" s="75">
        <v>1303024.9883999997</v>
      </c>
      <c r="E22" s="75">
        <v>748863.80000000016</v>
      </c>
      <c r="F22" s="75">
        <v>743145.00000000012</v>
      </c>
      <c r="G22" s="75">
        <f t="shared" si="4"/>
        <v>554161.18839999952</v>
      </c>
    </row>
    <row r="23" spans="1:7" x14ac:dyDescent="0.25">
      <c r="A23" s="85" t="s">
        <v>318</v>
      </c>
      <c r="B23" s="75">
        <v>0</v>
      </c>
      <c r="C23" s="75">
        <v>2498</v>
      </c>
      <c r="D23" s="75">
        <v>2498</v>
      </c>
      <c r="E23" s="75">
        <v>2498</v>
      </c>
      <c r="F23" s="75">
        <v>2498</v>
      </c>
      <c r="G23" s="75">
        <f t="shared" si="4"/>
        <v>0</v>
      </c>
    </row>
    <row r="24" spans="1:7" x14ac:dyDescent="0.25">
      <c r="A24" s="85" t="s">
        <v>319</v>
      </c>
      <c r="B24" s="75">
        <v>484694.03</v>
      </c>
      <c r="C24" s="75">
        <v>0</v>
      </c>
      <c r="D24" s="75">
        <v>484694.03</v>
      </c>
      <c r="E24" s="75">
        <v>205184.96999999997</v>
      </c>
      <c r="F24" s="75">
        <v>205184.96999999997</v>
      </c>
      <c r="G24" s="75">
        <f t="shared" si="4"/>
        <v>279509.06000000006</v>
      </c>
    </row>
    <row r="25" spans="1:7" x14ac:dyDescent="0.25">
      <c r="A25" s="85" t="s">
        <v>320</v>
      </c>
      <c r="B25" s="75">
        <v>173588.31</v>
      </c>
      <c r="C25" s="75">
        <v>42942.04</v>
      </c>
      <c r="D25" s="75">
        <v>216530.35</v>
      </c>
      <c r="E25" s="75">
        <v>73493.64</v>
      </c>
      <c r="F25" s="75">
        <v>73493.64</v>
      </c>
      <c r="G25" s="75">
        <f t="shared" si="4"/>
        <v>143036.71000000002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66632.37</v>
      </c>
      <c r="C27" s="75">
        <v>209425.46000000002</v>
      </c>
      <c r="D27" s="75">
        <v>276057.83</v>
      </c>
      <c r="E27" s="75">
        <v>175625.68</v>
      </c>
      <c r="F27" s="75">
        <v>175625.68</v>
      </c>
      <c r="G27" s="75">
        <f t="shared" si="4"/>
        <v>100432.15000000002</v>
      </c>
    </row>
    <row r="28" spans="1:7" x14ac:dyDescent="0.25">
      <c r="A28" s="84" t="s">
        <v>323</v>
      </c>
      <c r="B28" s="83">
        <f t="shared" ref="B28:G28" si="5">SUM(B29:B37)</f>
        <v>8697291</v>
      </c>
      <c r="C28" s="83">
        <f t="shared" si="5"/>
        <v>11211959.34</v>
      </c>
      <c r="D28" s="83">
        <f t="shared" si="5"/>
        <v>19909250.340000004</v>
      </c>
      <c r="E28" s="83">
        <f t="shared" si="5"/>
        <v>5827756.1799999997</v>
      </c>
      <c r="F28" s="83">
        <f t="shared" si="5"/>
        <v>5647324.1999999993</v>
      </c>
      <c r="G28" s="83">
        <f t="shared" si="5"/>
        <v>14081494.160000002</v>
      </c>
    </row>
    <row r="29" spans="1:7" x14ac:dyDescent="0.25">
      <c r="A29" s="85" t="s">
        <v>324</v>
      </c>
      <c r="B29" s="75">
        <v>364462.8</v>
      </c>
      <c r="C29" s="75">
        <v>15633.300000000003</v>
      </c>
      <c r="D29" s="75">
        <v>380096.1</v>
      </c>
      <c r="E29" s="75">
        <v>171124.16</v>
      </c>
      <c r="F29" s="75">
        <v>166526.16</v>
      </c>
      <c r="G29" s="75">
        <f>D29-E29</f>
        <v>208971.93999999997</v>
      </c>
    </row>
    <row r="30" spans="1:7" x14ac:dyDescent="0.25">
      <c r="A30" s="85" t="s">
        <v>325</v>
      </c>
      <c r="B30" s="75">
        <v>650763.19999999995</v>
      </c>
      <c r="C30" s="75">
        <v>0</v>
      </c>
      <c r="D30" s="75">
        <v>650763.19999999995</v>
      </c>
      <c r="E30" s="75">
        <v>225469.2</v>
      </c>
      <c r="F30" s="75">
        <v>220771.20000000001</v>
      </c>
      <c r="G30" s="75">
        <f t="shared" ref="G30:G37" si="6">D30-E30</f>
        <v>425293.99999999994</v>
      </c>
    </row>
    <row r="31" spans="1:7" x14ac:dyDescent="0.25">
      <c r="A31" s="85" t="s">
        <v>326</v>
      </c>
      <c r="B31" s="75">
        <v>2953016.6500000004</v>
      </c>
      <c r="C31" s="75">
        <v>1206688.1800000002</v>
      </c>
      <c r="D31" s="75">
        <v>4159704.8300000005</v>
      </c>
      <c r="E31" s="75">
        <v>1452842.1800000002</v>
      </c>
      <c r="F31" s="75">
        <v>1427298.2000000002</v>
      </c>
      <c r="G31" s="75">
        <f t="shared" si="6"/>
        <v>2706862.6500000004</v>
      </c>
    </row>
    <row r="32" spans="1:7" x14ac:dyDescent="0.25">
      <c r="A32" s="85" t="s">
        <v>327</v>
      </c>
      <c r="B32" s="75">
        <v>325577.28999999998</v>
      </c>
      <c r="C32" s="75">
        <v>183.29</v>
      </c>
      <c r="D32" s="75">
        <v>325760.57999999996</v>
      </c>
      <c r="E32" s="75">
        <v>108613.58</v>
      </c>
      <c r="F32" s="75">
        <v>44955.179999999993</v>
      </c>
      <c r="G32" s="75">
        <f t="shared" si="6"/>
        <v>217146.99999999994</v>
      </c>
    </row>
    <row r="33" spans="1:7" ht="14.45" customHeight="1" x14ac:dyDescent="0.25">
      <c r="A33" s="85" t="s">
        <v>328</v>
      </c>
      <c r="B33" s="75">
        <v>521679.91</v>
      </c>
      <c r="C33" s="75">
        <v>56428.399999999994</v>
      </c>
      <c r="D33" s="75">
        <v>578108.30999999994</v>
      </c>
      <c r="E33" s="75">
        <v>286328.92</v>
      </c>
      <c r="F33" s="75">
        <v>283776.92</v>
      </c>
      <c r="G33" s="75">
        <f t="shared" si="6"/>
        <v>291779.38999999996</v>
      </c>
    </row>
    <row r="34" spans="1:7" ht="14.45" customHeight="1" x14ac:dyDescent="0.25">
      <c r="A34" s="85" t="s">
        <v>329</v>
      </c>
      <c r="B34" s="75">
        <v>271313.09999999998</v>
      </c>
      <c r="C34" s="75">
        <v>-68000</v>
      </c>
      <c r="D34" s="75">
        <v>203313.09999999998</v>
      </c>
      <c r="E34" s="75">
        <v>20975.300000000003</v>
      </c>
      <c r="F34" s="75">
        <v>20975.300000000003</v>
      </c>
      <c r="G34" s="75">
        <f t="shared" si="6"/>
        <v>182337.8</v>
      </c>
    </row>
    <row r="35" spans="1:7" ht="14.45" customHeight="1" x14ac:dyDescent="0.25">
      <c r="A35" s="85" t="s">
        <v>330</v>
      </c>
      <c r="B35" s="75">
        <v>187557.03</v>
      </c>
      <c r="C35" s="75">
        <v>20696.25</v>
      </c>
      <c r="D35" s="75">
        <v>208253.28</v>
      </c>
      <c r="E35" s="75">
        <v>78571.12</v>
      </c>
      <c r="F35" s="75">
        <v>78571.12</v>
      </c>
      <c r="G35" s="75">
        <f t="shared" si="6"/>
        <v>129682.16</v>
      </c>
    </row>
    <row r="36" spans="1:7" ht="14.45" customHeight="1" x14ac:dyDescent="0.25">
      <c r="A36" s="85" t="s">
        <v>331</v>
      </c>
      <c r="B36" s="75">
        <v>2570742.2800000003</v>
      </c>
      <c r="C36" s="75">
        <v>9968467.6600000001</v>
      </c>
      <c r="D36" s="75">
        <v>12539209.940000001</v>
      </c>
      <c r="E36" s="75">
        <v>3120493.37</v>
      </c>
      <c r="F36" s="75">
        <v>3102358.77</v>
      </c>
      <c r="G36" s="75">
        <f t="shared" si="6"/>
        <v>9418716.5700000003</v>
      </c>
    </row>
    <row r="37" spans="1:7" ht="14.45" customHeight="1" x14ac:dyDescent="0.25">
      <c r="A37" s="85" t="s">
        <v>332</v>
      </c>
      <c r="B37" s="75">
        <v>852178.74</v>
      </c>
      <c r="C37" s="75">
        <v>11862.26</v>
      </c>
      <c r="D37" s="75">
        <v>864041</v>
      </c>
      <c r="E37" s="75">
        <v>363338.35</v>
      </c>
      <c r="F37" s="75">
        <v>302091.34999999998</v>
      </c>
      <c r="G37" s="75">
        <f t="shared" si="6"/>
        <v>500702.65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2100000</v>
      </c>
      <c r="D38" s="83">
        <f t="shared" si="7"/>
        <v>2100000</v>
      </c>
      <c r="E38" s="83">
        <f t="shared" si="7"/>
        <v>483750</v>
      </c>
      <c r="F38" s="83">
        <f t="shared" si="7"/>
        <v>483750</v>
      </c>
      <c r="G38" s="83">
        <f t="shared" si="7"/>
        <v>1616250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2100000</v>
      </c>
      <c r="D42" s="75">
        <v>2100000</v>
      </c>
      <c r="E42" s="75">
        <v>483750</v>
      </c>
      <c r="F42" s="75">
        <v>483750</v>
      </c>
      <c r="G42" s="75">
        <f t="shared" si="8"/>
        <v>1616250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161459.08000000002</v>
      </c>
      <c r="D48" s="83">
        <f t="shared" si="9"/>
        <v>161459.08000000002</v>
      </c>
      <c r="E48" s="83">
        <f t="shared" si="9"/>
        <v>108204.8</v>
      </c>
      <c r="F48" s="83">
        <f t="shared" si="9"/>
        <v>108204.8</v>
      </c>
      <c r="G48" s="83">
        <f t="shared" si="9"/>
        <v>53254.28</v>
      </c>
    </row>
    <row r="49" spans="1:7" x14ac:dyDescent="0.25">
      <c r="A49" s="85" t="s">
        <v>344</v>
      </c>
      <c r="B49" s="75">
        <v>0</v>
      </c>
      <c r="C49" s="75">
        <v>108204.8</v>
      </c>
      <c r="D49" s="75">
        <v>108204.8</v>
      </c>
      <c r="E49" s="75">
        <v>108204.8</v>
      </c>
      <c r="F49" s="75">
        <v>108204.8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75">
        <v>53254.28</v>
      </c>
      <c r="D50" s="75">
        <v>53254.28</v>
      </c>
      <c r="E50" s="75">
        <v>0</v>
      </c>
      <c r="F50" s="75">
        <v>0</v>
      </c>
      <c r="G50" s="75">
        <f t="shared" ref="G50:G57" si="10">D50-E50</f>
        <v>53254.28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46642555.998400003</v>
      </c>
      <c r="C159" s="90">
        <f t="shared" si="37"/>
        <v>13703726.939999999</v>
      </c>
      <c r="D159" s="90">
        <f t="shared" si="37"/>
        <v>60346282.9384</v>
      </c>
      <c r="E159" s="90">
        <f t="shared" si="37"/>
        <v>22917899.169999998</v>
      </c>
      <c r="F159" s="90">
        <f t="shared" si="37"/>
        <v>22029435.769999996</v>
      </c>
      <c r="G159" s="90">
        <f t="shared" si="37"/>
        <v>37428383.768399999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2" spans="1:7" x14ac:dyDescent="0.25">
      <c r="A162" s="161" t="s">
        <v>602</v>
      </c>
    </row>
    <row r="163" spans="1:7" x14ac:dyDescent="0.25">
      <c r="B163" s="160"/>
      <c r="C163" s="160"/>
      <c r="D163" s="160"/>
      <c r="E163" s="160"/>
      <c r="F163" s="160"/>
      <c r="G163" s="16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B59:G61 B58:F58 B63:G70 B62:F62 B71:F92 B94:F159 B93:C93 E93:F93 G11:G13 G15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4"/>
  <sheetViews>
    <sheetView showGridLines="0" zoomScale="75" zoomScaleNormal="75" workbookViewId="0">
      <selection activeCell="D31" sqref="D3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1" t="s">
        <v>380</v>
      </c>
      <c r="B1" s="172"/>
      <c r="C1" s="172"/>
      <c r="D1" s="172"/>
      <c r="E1" s="172"/>
      <c r="F1" s="172"/>
      <c r="G1" s="173"/>
    </row>
    <row r="2" spans="1:7" ht="15" customHeight="1" x14ac:dyDescent="0.25">
      <c r="A2" s="110" t="str">
        <f>'Formato 1'!A2</f>
        <v>INSTITUTO MUNICIPAL DE LA JUVENTUD DE LEON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6" t="s">
        <v>4</v>
      </c>
      <c r="B7" s="168" t="s">
        <v>298</v>
      </c>
      <c r="C7" s="168"/>
      <c r="D7" s="168"/>
      <c r="E7" s="168"/>
      <c r="F7" s="168"/>
      <c r="G7" s="170" t="s">
        <v>299</v>
      </c>
    </row>
    <row r="8" spans="1:7" ht="30" x14ac:dyDescent="0.25">
      <c r="A8" s="16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9"/>
    </row>
    <row r="9" spans="1:7" ht="15.75" customHeight="1" x14ac:dyDescent="0.25">
      <c r="A9" s="26" t="s">
        <v>382</v>
      </c>
      <c r="B9" s="30">
        <f>SUM(B10:B17)</f>
        <v>46642555.998400003</v>
      </c>
      <c r="C9" s="30">
        <f t="shared" ref="C9:G9" si="0">SUM(C10:C17)</f>
        <v>13703726.939999999</v>
      </c>
      <c r="D9" s="30">
        <f t="shared" si="0"/>
        <v>60346282.9384</v>
      </c>
      <c r="E9" s="30">
        <f t="shared" si="0"/>
        <v>22917899.169999998</v>
      </c>
      <c r="F9" s="30">
        <f t="shared" si="0"/>
        <v>22029435.769999992</v>
      </c>
      <c r="G9" s="30">
        <f t="shared" si="0"/>
        <v>37428383.768399999</v>
      </c>
    </row>
    <row r="10" spans="1:7" x14ac:dyDescent="0.25">
      <c r="A10" s="63" t="s">
        <v>596</v>
      </c>
      <c r="B10" s="75">
        <v>46642555.998400003</v>
      </c>
      <c r="C10" s="75">
        <v>13703726.939999999</v>
      </c>
      <c r="D10" s="75">
        <v>60346282.9384</v>
      </c>
      <c r="E10" s="75">
        <v>22917899.169999998</v>
      </c>
      <c r="F10" s="75">
        <v>22029435.769999992</v>
      </c>
      <c r="G10" s="75">
        <f>+D10-E10</f>
        <v>37428383.768399999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46642555.998400003</v>
      </c>
      <c r="C29" s="4">
        <f t="shared" ref="C29:G29" si="2">SUM(C19,C9)</f>
        <v>13703726.939999999</v>
      </c>
      <c r="D29" s="4">
        <f t="shared" si="2"/>
        <v>60346282.9384</v>
      </c>
      <c r="E29" s="4">
        <f t="shared" si="2"/>
        <v>22917899.169999998</v>
      </c>
      <c r="F29" s="4">
        <f t="shared" si="2"/>
        <v>22029435.769999992</v>
      </c>
      <c r="G29" s="4">
        <f t="shared" si="2"/>
        <v>37428383.768399999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2" spans="1:7" x14ac:dyDescent="0.25">
      <c r="A32" s="161" t="s">
        <v>602</v>
      </c>
    </row>
    <row r="34" spans="2:7" x14ac:dyDescent="0.25">
      <c r="B34" s="160"/>
      <c r="C34" s="160"/>
      <c r="D34" s="160"/>
      <c r="E34" s="160"/>
      <c r="F34" s="160"/>
      <c r="G34" s="16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1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7" t="s">
        <v>392</v>
      </c>
      <c r="B1" s="178"/>
      <c r="C1" s="178"/>
      <c r="D1" s="178"/>
      <c r="E1" s="178"/>
      <c r="F1" s="178"/>
      <c r="G1" s="178"/>
    </row>
    <row r="2" spans="1:7" x14ac:dyDescent="0.25">
      <c r="A2" s="110" t="str">
        <f>'Formato 1'!A2</f>
        <v>INSTITUTO MUNICIPAL DE LA JUVENTUD DE LEON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6" t="s">
        <v>4</v>
      </c>
      <c r="B7" s="174" t="s">
        <v>298</v>
      </c>
      <c r="C7" s="175"/>
      <c r="D7" s="175"/>
      <c r="E7" s="175"/>
      <c r="F7" s="176"/>
      <c r="G7" s="170" t="s">
        <v>395</v>
      </c>
    </row>
    <row r="8" spans="1:7" ht="30" x14ac:dyDescent="0.25">
      <c r="A8" s="167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9"/>
    </row>
    <row r="9" spans="1:7" ht="16.5" customHeight="1" x14ac:dyDescent="0.25">
      <c r="A9" s="26" t="s">
        <v>397</v>
      </c>
      <c r="B9" s="30">
        <f>SUM(B10,B19,B27,B37)</f>
        <v>46642555.998400003</v>
      </c>
      <c r="C9" s="30">
        <f t="shared" ref="C9:G9" si="0">SUM(C10,C19,C27,C37)</f>
        <v>13703726.939999999</v>
      </c>
      <c r="D9" s="30">
        <f t="shared" si="0"/>
        <v>60346282.9384</v>
      </c>
      <c r="E9" s="30">
        <f t="shared" si="0"/>
        <v>22917899.169999998</v>
      </c>
      <c r="F9" s="30">
        <f t="shared" si="0"/>
        <v>22029435.769999992</v>
      </c>
      <c r="G9" s="30">
        <f t="shared" si="0"/>
        <v>37428383.768399999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46642555.998400003</v>
      </c>
      <c r="C19" s="47">
        <f t="shared" ref="C19:F19" si="2">SUM(C20:C26)</f>
        <v>13703726.939999999</v>
      </c>
      <c r="D19" s="47">
        <f t="shared" si="2"/>
        <v>60346282.9384</v>
      </c>
      <c r="E19" s="47">
        <f t="shared" si="2"/>
        <v>22917899.169999998</v>
      </c>
      <c r="F19" s="47">
        <f t="shared" si="2"/>
        <v>22029435.769999992</v>
      </c>
      <c r="G19" s="47">
        <f>SUM(G20:G26)</f>
        <v>37428383.768399999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46642555.998400003</v>
      </c>
      <c r="C26" s="47">
        <v>13703726.939999999</v>
      </c>
      <c r="D26" s="47">
        <v>60346282.9384</v>
      </c>
      <c r="E26" s="47">
        <v>22917899.169999998</v>
      </c>
      <c r="F26" s="47">
        <v>22029435.769999992</v>
      </c>
      <c r="G26" s="47">
        <f>+D26-E26</f>
        <v>37428383.768399999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46642555.998400003</v>
      </c>
      <c r="C77" s="4">
        <f t="shared" ref="C77:G77" si="10">C43+C9</f>
        <v>13703726.939999999</v>
      </c>
      <c r="D77" s="4">
        <f t="shared" si="10"/>
        <v>60346282.9384</v>
      </c>
      <c r="E77" s="4">
        <f t="shared" si="10"/>
        <v>22917899.169999998</v>
      </c>
      <c r="F77" s="4">
        <f t="shared" si="10"/>
        <v>22029435.769999992</v>
      </c>
      <c r="G77" s="4">
        <f t="shared" si="10"/>
        <v>37428383.768399999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0" spans="1:7" x14ac:dyDescent="0.25">
      <c r="A80" s="161" t="s">
        <v>602</v>
      </c>
    </row>
    <row r="81" spans="2:7" x14ac:dyDescent="0.25">
      <c r="B81" s="160"/>
      <c r="C81" s="160"/>
      <c r="D81" s="160"/>
      <c r="E81" s="160"/>
      <c r="F81" s="160"/>
      <c r="G81" s="16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8 B27:G77 B25:F25 B19:F19 B20:F20 B21:F21 B22:F22 B23:F23 B24:F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7"/>
  <sheetViews>
    <sheetView showGridLines="0" topLeftCell="A47" zoomScale="75" zoomScaleNormal="75" workbookViewId="0">
      <selection activeCell="H47" sqref="H4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1" t="s">
        <v>431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>INSTITUTO MUNICIPAL DE LA JUVENTUD DE LEON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6" t="s">
        <v>433</v>
      </c>
      <c r="B7" s="169" t="s">
        <v>298</v>
      </c>
      <c r="C7" s="169"/>
      <c r="D7" s="169"/>
      <c r="E7" s="169"/>
      <c r="F7" s="169"/>
      <c r="G7" s="169" t="s">
        <v>299</v>
      </c>
    </row>
    <row r="8" spans="1:7" ht="30" x14ac:dyDescent="0.25">
      <c r="A8" s="167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9"/>
    </row>
    <row r="9" spans="1:7" ht="15.75" customHeight="1" x14ac:dyDescent="0.25">
      <c r="A9" s="26" t="s">
        <v>434</v>
      </c>
      <c r="B9" s="119">
        <f>SUM(B10,B11,B12,B15,B16,B19)</f>
        <v>35050519</v>
      </c>
      <c r="C9" s="119">
        <f t="shared" ref="C9:G9" si="0">SUM(C10,C11,C12,C15,C16,C19)</f>
        <v>0</v>
      </c>
      <c r="D9" s="119">
        <f t="shared" si="0"/>
        <v>35050519</v>
      </c>
      <c r="E9" s="119">
        <f t="shared" si="0"/>
        <v>15078094.809999999</v>
      </c>
      <c r="F9" s="119">
        <f t="shared" si="0"/>
        <v>14377217.749999996</v>
      </c>
      <c r="G9" s="119">
        <f t="shared" si="0"/>
        <v>19972424.190000001</v>
      </c>
    </row>
    <row r="10" spans="1:7" x14ac:dyDescent="0.25">
      <c r="A10" s="58" t="s">
        <v>435</v>
      </c>
      <c r="B10" s="75">
        <v>35050519</v>
      </c>
      <c r="C10" s="75">
        <v>0</v>
      </c>
      <c r="D10" s="75">
        <v>35050519</v>
      </c>
      <c r="E10" s="75">
        <v>15078094.809999999</v>
      </c>
      <c r="F10" s="75">
        <v>14377217.749999996</v>
      </c>
      <c r="G10" s="76">
        <f>D10-E10</f>
        <v>19972424.190000001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35050519</v>
      </c>
      <c r="C33" s="119">
        <f t="shared" ref="C33:G33" si="8">C21+C9</f>
        <v>0</v>
      </c>
      <c r="D33" s="119">
        <f t="shared" si="8"/>
        <v>35050519</v>
      </c>
      <c r="E33" s="119">
        <f t="shared" si="8"/>
        <v>15078094.809999999</v>
      </c>
      <c r="F33" s="119">
        <f t="shared" si="8"/>
        <v>14377217.749999996</v>
      </c>
      <c r="G33" s="119">
        <f t="shared" si="8"/>
        <v>19972424.190000001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A36" s="161" t="s">
        <v>602</v>
      </c>
    </row>
    <row r="37" spans="1:7" x14ac:dyDescent="0.25">
      <c r="B37" s="160"/>
      <c r="C37" s="160"/>
      <c r="D37" s="160"/>
      <c r="E37" s="160"/>
      <c r="F37" s="160"/>
      <c r="G37" s="16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cp:lastPrinted>2024-03-20T14:35:03Z</cp:lastPrinted>
  <dcterms:created xsi:type="dcterms:W3CDTF">2023-03-16T22:14:51Z</dcterms:created>
  <dcterms:modified xsi:type="dcterms:W3CDTF">2024-07-19T16:04:26Z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