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D2A3494E-8A14-4E89-A301-C8FC8DEF9811}" xr6:coauthVersionLast="36" xr6:coauthVersionMax="47" xr10:uidLastSave="{00000000-0000-0000-0000-000000000000}"/>
  <bookViews>
    <workbookView xWindow="0" yWindow="0" windowWidth="20490" windowHeight="7410" activeTab="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G10" i="8"/>
  <c r="G26" i="9"/>
  <c r="G19" i="9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0" i="20"/>
  <c r="D30" i="20"/>
  <c r="E28" i="22"/>
  <c r="E30" i="20"/>
  <c r="F30" i="20"/>
  <c r="G28" i="22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C9" i="9" l="1"/>
  <c r="E29" i="8"/>
  <c r="G28" i="7"/>
  <c r="E59" i="2"/>
  <c r="F47" i="2"/>
  <c r="F59" i="2" s="1"/>
  <c r="C9" i="7"/>
  <c r="E79" i="2"/>
  <c r="E81" i="2" s="1"/>
  <c r="F81" i="2"/>
  <c r="K20" i="4"/>
  <c r="E20" i="4"/>
  <c r="I20" i="4"/>
  <c r="C43" i="9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C21" i="5"/>
  <c r="C23" i="5" s="1"/>
  <c r="C25" i="5" s="1"/>
  <c r="C33" i="5" s="1"/>
  <c r="G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<sst xmlns="http://schemas.openxmlformats.org/spreadsheetml/2006/main" count="1061" uniqueCount="606">
  <si>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</si>
  <si>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</si>
  <si>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</si>
  <si>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</si>
  <si>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</si>
  <si>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</si>
  <si>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</si>
  <si>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</si>
  <si>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</si>
  <si>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</si>
  <si>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</si>
  <si>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</si>
  <si>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</si>
  <si>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</si>
  <si>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</si>
  <si>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</si>
  <si>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</si>
  <si>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</si>
  <si>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</si>
  <si>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</si>
  <si>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</si>
  <si>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</si>
  <si>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</si>
  <si>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</si>
  <si>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</si>
  <si>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</si>
  <si>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</si>
  <si>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</si>
  <si>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</si>
  <si>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</si>
  <si>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</si>
  <si>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</si>
  <si>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</si>
  <si>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</si>
  <si>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</si>
  <si>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</si>
  <si>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</si>
  <si>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</si>
  <si>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</si>
  <si>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</si>
  <si>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</si>
  <si>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</si>
  <si>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</si>
  <si>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</si>
  <si>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</si>
  <si>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</si>
  <si>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</si>
  <si>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</si>
  <si>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</si>
  <si>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</si>
  <si>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</si>
  <si>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</si>
  <si>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</si>
  <si>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</si>
  <si>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</si>
  <si>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</si>
  <si>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</si>
  <si>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</si>
  <si>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</si>
  <si>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</si>
  <si>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</si>
  <si>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</si>
  <si>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</si>
  <si>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</si>
  <si>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</si>
  <si>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</si>
  <si>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</si>
  <si>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</si>
  <si>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</si>
  <si>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</si>
  <si>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</si>
  <si>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</si>
  <si>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</si>
  <si>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</si>
  <si>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</si>
  <si>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</si>
  <si>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</si>
  <si>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</si>
  <si>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</si>
  <si>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</si>
  <si>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</si>
  <si>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</si>
  <si>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</si>
  <si>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</si>
  <si>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</si>
  <si>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</si>
  <si>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</si>
  <si>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</si>
  <si>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</si>
  <si>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</si>
  <si>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</si>
  <si>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</si>
  <si>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</si>
  <si>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</si>
  <si>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</si>
  <si>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</si>
  <si>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</si>
  <si>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</si>
  <si>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</si>
  <si>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</si>
  <si>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</si>
  <si>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</si>
  <si>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</si>
  <si>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</si>
  <si>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</si>
  <si>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</si>
  <si>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</si>
  <si>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</si>
  <si>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</si>
  <si>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</si>
  <si>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</si>
  <si>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</si>
  <si>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</si>
  <si>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</si>
  <si>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</si>
  <si>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</si>
  <si>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</si>
  <si>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</si>
  <si>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</si>
  <si>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</si>
  <si>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</si>
  <si>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</si>
  <si>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</si>
  <si>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</si>
  <si>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</si>
  <si>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</si>
  <si>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</si>
  <si>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</si>
  <si>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</si>
  <si>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</si>
  <si>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</si>
  <si>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</si>
  <si>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</si>
  <si>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</si>
  <si>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</si>
  <si>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</si>
  <si>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</si>
  <si>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</si>
  <si>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</si>
  <si>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</si>
  <si>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</si>
  <si>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</si>
  <si>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</si>
  <si>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</si>
  <si>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</si>
  <si>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</si>
  <si>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</si>
  <si>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</si>
  <si>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</si>
  <si>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</si>
  <si>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</si>
  <si>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</si>
  <si>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</si>
  <si>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</si>
  <si>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</si>
  <si>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</si>
  <si>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</si>
  <si>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</si>
  <si>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</si>
  <si>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</si>
  <si>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</si>
  <si>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</si>
  <si>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</si>
  <si>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</si>
  <si>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</si>
  <si>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</si>
  <si>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</si>
  <si>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</si>
  <si>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</si>
  <si>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</si>
  <si>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</si>
  <si>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</si>
  <si>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</si>
  <si>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</si>
  <si>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</si>
  <si>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</si>
  <si>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</si>
  <si>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</si>
  <si>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</si>
  <si>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</si>
  <si>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</si>
  <si>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</si>
  <si>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</si>
  <si>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</si>
  <si>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</si>
  <si>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</si>
  <si>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</si>
  <si>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</si>
  <si>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</si>
  <si>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</si>
  <si>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</si>
  <si>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</si>
  <si>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</si>
  <si>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</si>
  <si>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</si>
  <si>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</si>
  <si>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</si>
  <si>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</si>
  <si>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</si>
  <si>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</si>
  <si>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</si>
  <si>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</si>
  <si>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</si>
  <si>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</si>
  <si>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</si>
  <si>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</si>
  <si>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</si>
  <si>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</si>
  <si>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</si>
  <si>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</si>
  <si>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</si>
  <si>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</si>
  <si>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</si>
  <si>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</si>
  <si>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</si>
  <si>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</si>
  <si>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</si>
  <si>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</si>
  <si>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</si>
  <si>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</si>
  <si>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</si>
  <si>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</si>
  <si>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</si>
  <si>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</si>
  <si>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</si>
  <si>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</si>
  <si>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</si>
  <si>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</si>
  <si>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</si>
  <si>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</si>
  <si>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</si>
  <si>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</si>
  <si>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</si>
  <si>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</si>
  <si>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</si>
  <si>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</si>
  <si>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</si>
  <si>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</si>
  <si>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</si>
  <si>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</si>
  <si>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</si>
  <si>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</si>
  <si>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</si>
  <si>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</si>
  <si>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</si>
  <si>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</si>
  <si>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</si>
  <si>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</si>
  <si>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</si>
  <si>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</si>
  <si>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</si>
  <si>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</si>
  <si>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</si>
  <si>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</si>
  <si>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</si>
  <si>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</si>
  <si>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</si>
  <si>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</si>
  <si>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</si>
  <si>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</si>
  <si>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</si>
  <si>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</si>
  <si>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</si>
  <si>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</si>
  <si>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</si>
  <si>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</si>
  <si>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</si>
  <si>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</si>
  <si>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</si>
  <si>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</si>
  <si>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</si>
  <si>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</si>
  <si>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</si>
  <si>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</si>
  <si>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</si>
  <si>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</si>
  <si>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</si>
  <si>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</si>
  <si>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</si>
  <si>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</si>
  <si>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</si>
  <si>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</si>
  <si>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</si>
  <si>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</si>
  <si>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</si>
  <si>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</si>
  <si>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</si>
  <si>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</si>
  <si>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</si>
  <si>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</si>
  <si>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</si>
  <si>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</si>
  <si>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</si>
  <si>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</si>
  <si>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</si>
  <si>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</si>
  <si>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</si>
  <si>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</si>
  <si>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</si>
  <si>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</si>
  <si>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</si>
  <si>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</si>
  <si>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</si>
  <si>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</si>
  <si>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</si>
  <si>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</si>
  <si>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</si>
  <si>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</si>
  <si>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</si>
  <si>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</si>
  <si>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</si>
  <si>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</si>
  <si>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</si>
  <si>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</si>
  <si>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</si>
  <si>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</si>
  <si>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</si>
  <si>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</si>
  <si>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</si>
  <si>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</si>
  <si>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</si>
  <si>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</si>
  <si>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</si>
  <si>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</si>
  <si>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</si>
  <si>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</si>
  <si>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</si>
  <si>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</si>
  <si>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</si>
  <si>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</si>
  <si>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</si>
  <si>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</si>
  <si>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</si>
  <si>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</si>
  <si>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</si>
  <si>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</si>
  <si>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</si>
  <si>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</si>
  <si>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</si>
  <si>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</si>
  <si>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</si>
  <si>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</si>
  <si>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</si>
  <si>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</si>
  <si>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</si>
  <si>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</si>
  <si>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</si>
  <si>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</si>
  <si>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</si>
  <si>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</si>
  <si>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</si>
  <si>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</si>
  <si>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</si>
  <si>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</si>
  <si>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</si>
  <si>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</si>
  <si>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</si>
  <si>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</si>
  <si>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</si>
  <si>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</si>
  <si>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</si>
  <si>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</si>
  <si>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</si>
  <si>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</si>
  <si>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</si>
  <si>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</si>
  <si>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</si>
  <si>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</si>
  <si>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</si>
  <si>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</si>
  <si>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</si>
  <si>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</si>
  <si>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</si>
  <si>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</si>
  <si>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</si>
  <si>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</si>
  <si>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</si>
  <si>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</si>
  <si>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</si>
  <si>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</si>
  <si>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</si>
  <si>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</si>
  <si>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</si>
  <si>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</si>
  <si>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</si>
  <si>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</si>
  <si>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</si>
  <si>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</si>
  <si>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</si>
  <si>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</si>
  <si>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</si>
  <si>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</si>
  <si>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</si>
  <si>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</si>
  <si>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</si>
  <si>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</si>
  <si>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</si>
  <si>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</si>
  <si>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</si>
  <si>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</si>
  <si>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</si>
  <si>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</si>
  <si>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</si>
  <si>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</si>
  <si>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</si>
  <si>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</si>
  <si>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</si>
  <si>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</si>
  <si>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</si>
  <si>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</si>
  <si>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</si>
  <si>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</si>
  <si>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</si>
  <si>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</si>
  <si>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</si>
  <si>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</si>
  <si>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</si>
  <si>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</si>
  <si>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</si>
  <si>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</si>
  <si>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</si>
  <si>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</si>
  <si>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</si>
  <si>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</si>
  <si>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</si>
  <si>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</si>
  <si>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</si>
  <si>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</si>
  <si>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</si>
  <si>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</si>
  <si>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</si>
  <si>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</si>
  <si>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</si>
  <si>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</si>
  <si>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</si>
  <si>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</si>
  <si>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</si>
  <si>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</si>
  <si>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</si>
  <si>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</si>
  <si>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</si>
  <si>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</si>
  <si>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</si>
  <si>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</si>
  <si>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</si>
  <si>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</si>
  <si>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</si>
  <si>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</si>
  <si>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</si>
  <si>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</si>
  <si>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</si>
  <si>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</si>
  <si>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</si>
  <si>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</si>
  <si>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</si>
  <si>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</si>
  <si>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</si>
  <si>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</si>
  <si>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</si>
  <si>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</si>
  <si>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</si>
  <si>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</si>
  <si>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</si>
  <si>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</si>
  <si>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</si>
  <si>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</si>
  <si>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</si>
  <si>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</si>
  <si>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</si>
  <si>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</si>
  <si>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</si>
  <si>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</si>
  <si>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</si>
  <si>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</si>
  <si>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</si>
  <si>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</si>
  <si>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</si>
  <si>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</si>
  <si>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</si>
  <si>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</si>
  <si>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</si>
  <si>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</si>
  <si>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</si>
  <si>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</si>
  <si>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</si>
  <si>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</si>
  <si>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</si>
  <si>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</si>
  <si>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</si>
  <si>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</si>
  <si>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</si>
  <si>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</si>
  <si>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</si>
  <si>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</si>
  <si>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</si>
  <si>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</si>
  <si>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</si>
  <si>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</si>
  <si>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</si>
  <si>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</si>
  <si>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</si>
  <si>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</si>
  <si>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</si>
  <si>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</si>
  <si>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</si>
  <si>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</si>
  <si>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</si>
  <si>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</si>
  <si>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</si>
  <si>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</si>
  <si>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</si>
  <si>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</si>
  <si>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</si>
  <si>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</si>
  <si>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</si>
  <si>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</si>
  <si>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</si>
  <si>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</si>
  <si>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</si>
  <si>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</si>
  <si>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</si>
  <si>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</si>
  <si>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</si>
  <si>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</si>
  <si>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</si>
  <si>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</si>
  <si>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</si>
  <si>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</si>
  <si>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</si>
  <si>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</si>
  <si>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</si>
  <si>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</si>
  <si>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</si>
  <si>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</si>
  <si>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</si>
  <si>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</si>
  <si>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</si>
  <si>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</si>
  <si>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</si>
  <si>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</si>
  <si>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</si>
  <si>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</si>
  <si>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</si>
  <si>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</si>
  <si>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</si>
  <si>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</si>
  <si>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</si>
  <si>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</si>
  <si>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</si>
  <si>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</si>
  <si>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</si>
  <si>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</si>
  <si>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</si>
  <si>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</si>
  <si>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</si>
  <si>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</si>
  <si>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</si>
  <si>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</si>
  <si>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</si>
  <si>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</si>
  <si>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</si>
  <si>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</si>
  <si>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</si>
  <si>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</si>
  <si>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</si>
  <si>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</si>
  <si>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</si>
  <si>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</si>
  <si>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</si>
  <si>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</si>
  <si>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</si>
  <si>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</si>
  <si>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</si>
  <si>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</si>
  <si>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</si>
  <si>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</si>
  <si>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</si>
  <si>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</si>
  <si>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</si>
  <si>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</si>
  <si>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</si>
  <si>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</si>
  <si>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</si>
  <si>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</si>
  <si>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</si>
  <si>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</si>
  <si>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</si>
  <si>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</si>
  <si>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</si>
  <si>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</si>
  <si>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</si>
  <si>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</si>
  <si>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</si>
  <si>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</si>
  <si>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</si>
  <si>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</si>
  <si>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</si>
  <si>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</si>
  <si>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</si>
  <si>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</si>
  <si>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</si>
  <si>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</si>
  <si>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Bajo protesta de decir verdad declaramos que los Estados Financieros y sus notas, son razonablemente correctos y son responsabilidad del emisor.</t>
  </si>
  <si>
    <t>FIDEICOMISO PROMOCIÓN JUVENIL 129747 (a)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</si>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</sst>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0" xfId="0" applyNumberFormat="1"/>
    <xf numFmtId="0" fontId="6" fillId="0" borderId="0" xfId="2" applyAlignment="1" applyProtection="1">
      <alignment horizontal="left" vertical="top" inden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3" applyFont="1" applyAlignment="1" applyProtection="1">
      <alignment vertical="top"/>
      <protection locked="0"/>
    </xf>
    <xf numFmtId="0" fontId="0" fillId="0" borderId="0" xfId="0" applyFont="1"/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6"/>
  <sheetViews>
    <sheetView showGridLines="0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10" t="s">
        <v>603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592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589</v>
      </c>
      <c r="C6" s="1" t="s">
        <v>590</v>
      </c>
      <c r="D6" s="42" t="s">
        <v>4</v>
      </c>
      <c r="E6" s="41" t="s">
        <v>589</v>
      </c>
      <c r="F6" s="1" t="s">
        <v>590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1710676.07</v>
      </c>
      <c r="C9" s="47">
        <f>SUM(C10:C16)</f>
        <v>1710676.07</v>
      </c>
      <c r="D9" s="46" t="s">
        <v>10</v>
      </c>
      <c r="E9" s="47">
        <f>SUM(E10:E18)</f>
        <v>0</v>
      </c>
      <c r="F9" s="47">
        <f>SUM(F10:F18)</f>
        <v>0</v>
      </c>
    </row>
    <row r="10" spans="1:6" x14ac:dyDescent="0.25">
      <c r="A10" s="48" t="s">
        <v>11</v>
      </c>
      <c r="B10" s="47">
        <v>25756</v>
      </c>
      <c r="C10" s="47">
        <v>25756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0</v>
      </c>
      <c r="C11" s="47">
        <v>0</v>
      </c>
      <c r="D11" s="48" t="s">
        <v>14</v>
      </c>
      <c r="E11" s="47">
        <v>0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1684920.07</v>
      </c>
      <c r="C13" s="47">
        <v>1684920.07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1671100.16</v>
      </c>
      <c r="C17" s="47">
        <f>SUM(C18:C24)</f>
        <v>1671100.16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1671100.16</v>
      </c>
      <c r="C20" s="47">
        <v>1671100.16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3381776.23</v>
      </c>
      <c r="C47" s="4">
        <f>C9+C17+C25+C31+C37+C38+C41</f>
        <v>3381776.23</v>
      </c>
      <c r="D47" s="2" t="s">
        <v>84</v>
      </c>
      <c r="E47" s="4">
        <f>E9+E19+E23+E26+E27+E31+E38+E42</f>
        <v>0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3190989.97</v>
      </c>
      <c r="C53" s="47">
        <v>3190989.97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33635.94</v>
      </c>
      <c r="C54" s="47">
        <v>33635.94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-3168985.78</v>
      </c>
      <c r="C55" s="47">
        <v>-3157031.18</v>
      </c>
      <c r="D55" s="50" t="s">
        <v>98</v>
      </c>
      <c r="E55" s="47">
        <v>1671000.16</v>
      </c>
      <c r="F55" s="47">
        <v>1671000.16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1671000.16</v>
      </c>
      <c r="F57" s="4">
        <f>SUM(F50:F55)</f>
        <v>1671000.16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1671000.16</v>
      </c>
      <c r="F59" s="4">
        <f>F47+F57</f>
        <v>1671000.16</v>
      </c>
    </row>
    <row r="60" spans="1:6" x14ac:dyDescent="0.25">
      <c r="A60" s="3" t="s">
        <v>104</v>
      </c>
      <c r="B60" s="4">
        <f>SUM(B50:B58)</f>
        <v>55640.130000000354</v>
      </c>
      <c r="C60" s="4">
        <f>SUM(C50:C58)</f>
        <v>67594.729999999981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3437416.3600000003</v>
      </c>
      <c r="C62" s="4">
        <f>SUM(C47+C60)</f>
        <v>3449370.96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1766416.2</v>
      </c>
      <c r="F68" s="47">
        <f>SUM(F69:F73)</f>
        <v>1778370.8</v>
      </c>
    </row>
    <row r="69" spans="1:6" x14ac:dyDescent="0.25">
      <c r="A69" s="53"/>
      <c r="B69" s="45"/>
      <c r="C69" s="45"/>
      <c r="D69" s="46" t="s">
        <v>112</v>
      </c>
      <c r="E69" s="47">
        <v>-11954.6</v>
      </c>
      <c r="F69" s="47">
        <v>-97166.52</v>
      </c>
    </row>
    <row r="70" spans="1:6" x14ac:dyDescent="0.25">
      <c r="A70" s="53"/>
      <c r="B70" s="45"/>
      <c r="C70" s="45"/>
      <c r="D70" s="46" t="s">
        <v>113</v>
      </c>
      <c r="E70" s="47">
        <v>1778370.8</v>
      </c>
      <c r="F70" s="47">
        <v>1875537.32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1766416.2</v>
      </c>
      <c r="F79" s="4">
        <f>F63+F68+F75</f>
        <v>1778370.8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3437416.36</v>
      </c>
      <c r="F81" s="4">
        <f>F59+F79</f>
        <v>3449370.96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61" t="s">
        <v>602</v>
      </c>
      <c r="E84" s="160"/>
      <c r="F84" s="160"/>
    </row>
    <row r="85" spans="1:6" x14ac:dyDescent="0.25">
      <c r="E85" s="160"/>
      <c r="F85" s="160"/>
    </row>
    <row r="86" spans="1:6" x14ac:dyDescent="0.25">
      <c r="E86" s="160"/>
      <c r="F86" s="16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2 B32:C46 B47 B12:C12 B21:C25 B27:C30 B26 B56:C62 E12:F15 E17:F54 E71:F72 E74:F81 C19 B14:C18 E56:F68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7"/>
  <sheetViews>
    <sheetView showGridLines="0" tabSelected="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122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591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1671000.16</v>
      </c>
      <c r="C18" s="108"/>
      <c r="D18" s="108"/>
      <c r="E18" s="108"/>
      <c r="F18" s="4">
        <v>1671000.16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1671000.16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1671000.16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5" t="s">
        <v>151</v>
      </c>
      <c r="B33" s="165"/>
      <c r="C33" s="165"/>
      <c r="D33" s="165"/>
      <c r="E33" s="165"/>
      <c r="F33" s="165"/>
      <c r="G33" s="165"/>
      <c r="H33" s="165"/>
    </row>
    <row r="34" spans="1:8" ht="14.45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4.45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4.45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4.45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7" spans="1:8" x14ac:dyDescent="0.25">
      <c r="A47" s="161" t="s">
        <v>602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zoomScale="75" zoomScaleNormal="75" workbookViewId="0">
      <selection activeCell="A11" sqref="A1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162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593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594</v>
      </c>
      <c r="J6" s="1" t="s">
        <v>595</v>
      </c>
      <c r="K6" s="1" t="s">
        <v>596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61" t="s">
        <v>602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9"/>
  <sheetViews>
    <sheetView showGridLines="0" zoomScale="75" zoomScaleNormal="75" workbookViewId="0">
      <selection activeCell="E1" sqref="E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183</v>
      </c>
      <c r="B1" s="163"/>
      <c r="C1" s="163"/>
      <c r="D1" s="164"/>
    </row>
    <row r="2" spans="1:4" x14ac:dyDescent="0.25">
      <c r="A2" s="110" t="str">
        <f>'Formato 1'!A2</f>
        <v>FIDEICOMISO PROMOCIÓN JUVENIL 129747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 x14ac:dyDescent="0.25">
      <c r="A9" s="58" t="s">
        <v>189</v>
      </c>
      <c r="B9" s="94">
        <v>0</v>
      </c>
      <c r="C9" s="94">
        <v>0</v>
      </c>
      <c r="D9" s="94">
        <v>0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193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161" t="s">
        <v>602</v>
      </c>
    </row>
    <row r="78" spans="1:4" x14ac:dyDescent="0.25">
      <c r="A78" s="199" t="s">
        <v>604</v>
      </c>
    </row>
    <row r="79" spans="1:4" x14ac:dyDescent="0.25">
      <c r="A79" s="200" t="s">
        <v>605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0 B24:D25 B21 D21 B22 D22 B23 D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0"/>
  <sheetViews>
    <sheetView showGridLines="0" topLeftCell="A55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224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6" t="s">
        <v>226</v>
      </c>
      <c r="B6" s="168" t="s">
        <v>227</v>
      </c>
      <c r="C6" s="168"/>
      <c r="D6" s="168"/>
      <c r="E6" s="168"/>
      <c r="F6" s="168"/>
      <c r="G6" s="168" t="s">
        <v>228</v>
      </c>
    </row>
    <row r="7" spans="1:7" ht="30" x14ac:dyDescent="0.25">
      <c r="A7" s="16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8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61" t="s">
        <v>602</v>
      </c>
    </row>
    <row r="79" spans="1:7" x14ac:dyDescent="0.25">
      <c r="A79" s="199" t="s">
        <v>604</v>
      </c>
    </row>
    <row r="80" spans="1:7" x14ac:dyDescent="0.25">
      <c r="A80" s="200" t="s">
        <v>605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4"/>
  <sheetViews>
    <sheetView showGridLines="0" topLeftCell="A133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1" t="s">
        <v>295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>FIDEICOMISO PROMOCIÓN JUVENIL 129747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9" t="s">
        <v>4</v>
      </c>
      <c r="B7" s="169" t="s">
        <v>298</v>
      </c>
      <c r="C7" s="169"/>
      <c r="D7" s="169"/>
      <c r="E7" s="169"/>
      <c r="F7" s="169"/>
      <c r="G7" s="170" t="s">
        <v>299</v>
      </c>
    </row>
    <row r="8" spans="1:7" ht="30" x14ac:dyDescent="0.25">
      <c r="A8" s="16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9"/>
    </row>
    <row r="9" spans="1:7" x14ac:dyDescent="0.25">
      <c r="A9" s="27" t="s">
        <v>304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305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306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309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85" t="s">
        <v>310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314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318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319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323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324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327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328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329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330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331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332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344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1" x14ac:dyDescent="0.25">
      <c r="A162" s="161" t="s">
        <v>602</v>
      </c>
    </row>
    <row r="163" spans="1:1" x14ac:dyDescent="0.25">
      <c r="A163" s="199" t="s">
        <v>604</v>
      </c>
    </row>
    <row r="164" spans="1:1" x14ac:dyDescent="0.25">
      <c r="A164" s="200" t="s">
        <v>605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B59:G61 B58:F58 B63:G70 B62:F62 B71:F92 B94:F159 B93:C93 E93:F93 G11:G13 G15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380</v>
      </c>
      <c r="B1" s="172"/>
      <c r="C1" s="172"/>
      <c r="D1" s="172"/>
      <c r="E1" s="172"/>
      <c r="F1" s="172"/>
      <c r="G1" s="173"/>
    </row>
    <row r="2" spans="1:7" ht="15" customHeight="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6" t="s">
        <v>4</v>
      </c>
      <c r="B7" s="168" t="s">
        <v>298</v>
      </c>
      <c r="C7" s="168"/>
      <c r="D7" s="168"/>
      <c r="E7" s="168"/>
      <c r="F7" s="168"/>
      <c r="G7" s="170" t="s">
        <v>299</v>
      </c>
    </row>
    <row r="8" spans="1:7" ht="30" x14ac:dyDescent="0.25">
      <c r="A8" s="16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9"/>
    </row>
    <row r="9" spans="1:7" ht="15.75" customHeight="1" x14ac:dyDescent="0.25">
      <c r="A9" s="26" t="s">
        <v>382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f>+D10-E10</f>
        <v>0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A32" s="161" t="s">
        <v>602</v>
      </c>
    </row>
    <row r="33" spans="1:1" x14ac:dyDescent="0.25">
      <c r="A33" s="199" t="s">
        <v>604</v>
      </c>
    </row>
    <row r="34" spans="1:1" x14ac:dyDescent="0.25">
      <c r="A34" s="200" t="s">
        <v>605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2"/>
  <sheetViews>
    <sheetView showGridLines="0" zoomScale="75" zoomScaleNormal="75" workbookViewId="0">
      <selection activeCell="C9" sqref="C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392</v>
      </c>
      <c r="B1" s="178"/>
      <c r="C1" s="178"/>
      <c r="D1" s="178"/>
      <c r="E1" s="178"/>
      <c r="F1" s="178"/>
      <c r="G1" s="178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6" t="s">
        <v>4</v>
      </c>
      <c r="B7" s="174" t="s">
        <v>298</v>
      </c>
      <c r="C7" s="175"/>
      <c r="D7" s="175"/>
      <c r="E7" s="175"/>
      <c r="F7" s="176"/>
      <c r="G7" s="170" t="s">
        <v>395</v>
      </c>
    </row>
    <row r="8" spans="1:7" ht="30" x14ac:dyDescent="0.25">
      <c r="A8" s="167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9"/>
    </row>
    <row r="9" spans="1:7" ht="16.5" customHeight="1" x14ac:dyDescent="0.25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F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>SUM(G20:G26)</f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>+D26-E26</f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161" t="s">
        <v>602</v>
      </c>
    </row>
    <row r="81" spans="1:1" x14ac:dyDescent="0.25">
      <c r="A81" s="199" t="s">
        <v>604</v>
      </c>
    </row>
    <row r="82" spans="1:1" x14ac:dyDescent="0.25">
      <c r="A82" s="200" t="s">
        <v>605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7:G77 B25:F25 B19:F19 B20:F20 B21:F21 B22:F22 B23:F23 B24:F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topLeftCell="A4" zoomScale="75" zoomScaleNormal="75" workbookViewId="0">
      <selection activeCell="D10" sqref="D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1" t="s">
        <v>431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6" t="s">
        <v>433</v>
      </c>
      <c r="B7" s="169" t="s">
        <v>298</v>
      </c>
      <c r="C7" s="169"/>
      <c r="D7" s="169"/>
      <c r="E7" s="169"/>
      <c r="F7" s="169"/>
      <c r="G7" s="169" t="s">
        <v>299</v>
      </c>
    </row>
    <row r="8" spans="1:7" ht="30" x14ac:dyDescent="0.25">
      <c r="A8" s="167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9"/>
    </row>
    <row r="9" spans="1:7" ht="15.75" customHeight="1" x14ac:dyDescent="0.25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s="161" t="s">
        <v>602</v>
      </c>
    </row>
    <row r="37" spans="1:7" x14ac:dyDescent="0.25">
      <c r="A37" s="199" t="s">
        <v>604</v>
      </c>
    </row>
    <row r="38" spans="1:7" x14ac:dyDescent="0.25">
      <c r="A38" s="200" t="s">
        <v>605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447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FIDEICOMISO PROMOCIÓN JUVENIL 129747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448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161" t="s">
        <v>602</v>
      </c>
    </row>
    <row r="40" spans="1:7" x14ac:dyDescent="0.25">
      <c r="A40" s="199" t="s">
        <v>604</v>
      </c>
    </row>
    <row r="41" spans="1:7" x14ac:dyDescent="0.25">
      <c r="A41" s="200" t="s">
        <v>605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4"/>
  <sheetViews>
    <sheetView showGridLines="0" zoomScale="75" zoomScaleNormal="75" workbookViewId="0">
      <selection activeCell="D8" sqref="D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466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FIDEICOMISO PROMOCIÓN JUVENIL 129747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467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61" t="s">
        <v>602</v>
      </c>
    </row>
    <row r="33" spans="1:1" x14ac:dyDescent="0.25">
      <c r="A33" s="199" t="s">
        <v>604</v>
      </c>
    </row>
    <row r="34" spans="1:1" x14ac:dyDescent="0.25">
      <c r="A34" s="200" t="s">
        <v>605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 C8:G8 C9:G9 C10:G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482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FIDEICOMISO PROMOCIÓN JUVENIL 129747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483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450</v>
      </c>
      <c r="B5" s="7" t="s">
        <v>601</v>
      </c>
      <c r="C5" s="33" t="s">
        <v>600</v>
      </c>
      <c r="D5" s="33" t="s">
        <v>599</v>
      </c>
      <c r="E5" s="33" t="s">
        <v>598</v>
      </c>
      <c r="F5" s="33" t="s">
        <v>597</v>
      </c>
      <c r="G5" s="33" t="s">
        <v>584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587</v>
      </c>
    </row>
    <row r="39" spans="1:7" x14ac:dyDescent="0.25">
      <c r="A39" t="s">
        <v>588</v>
      </c>
    </row>
    <row r="41" spans="1:7" x14ac:dyDescent="0.25">
      <c r="A41" s="161" t="s">
        <v>602</v>
      </c>
    </row>
    <row r="42" spans="1:7" x14ac:dyDescent="0.25">
      <c r="A42" s="199" t="s">
        <v>604</v>
      </c>
    </row>
    <row r="43" spans="1:7" x14ac:dyDescent="0.25">
      <c r="A43" s="200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G14:G15 B17:G27 B29:G30 F28:G2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B9" sqref="B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507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FIDEICOMISO PROMOCIÓN JUVENIL 129747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508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450</v>
      </c>
      <c r="B5" s="7" t="s">
        <v>601</v>
      </c>
      <c r="C5" s="33" t="s">
        <v>600</v>
      </c>
      <c r="D5" s="33" t="s">
        <v>599</v>
      </c>
      <c r="E5" s="33" t="s">
        <v>598</v>
      </c>
      <c r="F5" s="33" t="s">
        <v>597</v>
      </c>
      <c r="G5" s="33" t="s">
        <v>584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585</v>
      </c>
    </row>
    <row r="32" spans="1:7" x14ac:dyDescent="0.25">
      <c r="A32" t="s">
        <v>586</v>
      </c>
    </row>
    <row r="34" spans="1:1" x14ac:dyDescent="0.25">
      <c r="A34" s="161" t="s">
        <v>602</v>
      </c>
    </row>
    <row r="35" spans="1:1" x14ac:dyDescent="0.25">
      <c r="A35" s="199" t="s">
        <v>604</v>
      </c>
    </row>
    <row r="36" spans="1:1" x14ac:dyDescent="0.25">
      <c r="A36" s="200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1"/>
  <sheetViews>
    <sheetView showGridLines="0" topLeftCell="A46" zoomScale="75" zoomScaleNormal="75" workbookViewId="0">
      <selection sqref="A1:F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1" t="s">
        <v>511</v>
      </c>
      <c r="B1" s="163"/>
      <c r="C1" s="163"/>
      <c r="D1" s="163"/>
      <c r="E1" s="163"/>
      <c r="F1" s="163"/>
    </row>
    <row r="2" spans="1:6" x14ac:dyDescent="0.25">
      <c r="A2" s="183" t="str">
        <f>'Formato 1'!A2</f>
        <v>FIDEICOMISO PROMOCIÓN JUVENIL 129747 (a)</v>
      </c>
      <c r="B2" s="184"/>
      <c r="C2" s="184"/>
      <c r="D2" s="184"/>
      <c r="E2" s="184"/>
      <c r="F2" s="185"/>
    </row>
    <row r="3" spans="1:6" x14ac:dyDescent="0.25">
      <c r="A3" s="180" t="s">
        <v>512</v>
      </c>
      <c r="B3" s="181"/>
      <c r="C3" s="181"/>
      <c r="D3" s="181"/>
      <c r="E3" s="181"/>
      <c r="F3" s="182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161" t="s">
        <v>602</v>
      </c>
    </row>
    <row r="70" spans="1:6" x14ac:dyDescent="0.25">
      <c r="A70" s="199" t="s">
        <v>604</v>
      </c>
    </row>
    <row r="71" spans="1:6" x14ac:dyDescent="0.25">
      <c r="A71" s="200" t="s">
        <v>605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447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6" t="s">
        <v>450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451</v>
      </c>
      <c r="C7" s="187"/>
      <c r="D7" s="187"/>
      <c r="E7" s="187"/>
      <c r="F7" s="187"/>
      <c r="G7" s="18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466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0" t="s">
        <v>468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451</v>
      </c>
      <c r="C7" s="187"/>
      <c r="D7" s="187"/>
      <c r="E7" s="187"/>
      <c r="F7" s="187"/>
      <c r="G7" s="18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482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3" t="s">
        <v>450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0"/>
      <c r="B6" s="195"/>
      <c r="C6" s="195"/>
      <c r="D6" s="195"/>
      <c r="E6" s="195"/>
      <c r="F6" s="19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505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506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507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468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505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506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511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>FIDEICOMISO PROMOCIÓN JUVENIL 129747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2024-04-25T15:24:25Z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