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3\5.- cuenta publica\4.- 4to trimestre cuenta pública 2023\"/>
    </mc:Choice>
  </mc:AlternateContent>
  <xr:revisionPtr revIDLastSave="0" documentId="13_ncr:1_{76E73E53-3047-4494-B1A5-DB2CA4FB75D3}" xr6:coauthVersionLast="36" xr6:coauthVersionMax="47" xr10:uidLastSave="{00000000-0000-0000-0000-000000000000}"/>
  <bookViews>
    <workbookView xWindow="0" yWindow="0" windowWidth="28800" windowHeight="10185" xr2:uid="{0997056E-72B7-4668-9232-7594B3306523}"/>
  </bookViews>
  <sheets>
    <sheet name="Formato 1" sheetId="2" r:id="rId1"/>
    <sheet name="Formato 2" sheetId="3" r:id="rId2"/>
    <sheet name="Formato 3" sheetId="4" r:id="rId3"/>
    <sheet name="Hoja1" sheetId="16" r:id="rId4"/>
    <sheet name="Formato 4" sheetId="5" r:id="rId5"/>
    <sheet name="Formato 5" sheetId="6" r:id="rId6"/>
    <sheet name="Formato 6a" sheetId="7" r:id="rId7"/>
    <sheet name="Formato 6b" sheetId="8" r:id="rId8"/>
    <sheet name="Formato 6c" sheetId="9" r:id="rId9"/>
    <sheet name="Formato 6d" sheetId="10" r:id="rId10"/>
    <sheet name="7a" sheetId="11" state="hidden" r:id="rId11"/>
    <sheet name="7b" sheetId="12" state="hidden" r:id="rId12"/>
    <sheet name="7c" sheetId="13" state="hidden" r:id="rId13"/>
    <sheet name="7d" sheetId="14" state="hidden" r:id="rId14"/>
    <sheet name="F8_IEA" sheetId="15" state="hidden" r:id="rId15"/>
  </sheets>
  <externalReferences>
    <externalReference r:id="rId16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7" l="1"/>
  <c r="G11" i="7"/>
  <c r="E10" i="7"/>
  <c r="F10" i="7"/>
  <c r="G10" i="10"/>
  <c r="G9" i="10"/>
  <c r="B9" i="10"/>
  <c r="C9" i="10"/>
  <c r="D9" i="10"/>
  <c r="E9" i="10"/>
  <c r="F9" i="10"/>
  <c r="G26" i="9"/>
  <c r="B10" i="7" l="1"/>
  <c r="B9" i="7"/>
  <c r="G42" i="6" l="1"/>
  <c r="G41" i="6"/>
  <c r="F41" i="6"/>
  <c r="E41" i="6"/>
  <c r="D41" i="6"/>
  <c r="C41" i="6"/>
  <c r="B41" i="6"/>
  <c r="G13" i="6"/>
  <c r="D59" i="5"/>
  <c r="C59" i="5"/>
  <c r="D57" i="5"/>
  <c r="C57" i="5"/>
  <c r="D53" i="5"/>
  <c r="C53" i="5"/>
  <c r="B53" i="5"/>
  <c r="D48" i="5"/>
  <c r="C48" i="5"/>
  <c r="B48" i="5"/>
  <c r="D33" i="5"/>
  <c r="C33" i="5"/>
  <c r="G31" i="10" l="1"/>
  <c r="G30" i="10"/>
  <c r="G29" i="10"/>
  <c r="G28" i="10"/>
  <c r="F28" i="10"/>
  <c r="E28" i="10"/>
  <c r="D28" i="10"/>
  <c r="C28" i="10"/>
  <c r="C21" i="10" s="1"/>
  <c r="C33" i="10" s="1"/>
  <c r="B28" i="10"/>
  <c r="G27" i="10"/>
  <c r="G26" i="10"/>
  <c r="G25" i="10"/>
  <c r="G24" i="10" s="1"/>
  <c r="F24" i="10"/>
  <c r="E24" i="10"/>
  <c r="D24" i="10"/>
  <c r="C24" i="10"/>
  <c r="B24" i="10"/>
  <c r="G23" i="10"/>
  <c r="G22" i="10"/>
  <c r="G21" i="10" s="1"/>
  <c r="F21" i="10"/>
  <c r="E21" i="10"/>
  <c r="D21" i="10"/>
  <c r="B21" i="10"/>
  <c r="G19" i="10"/>
  <c r="G18" i="10"/>
  <c r="G17" i="10"/>
  <c r="G16" i="10" s="1"/>
  <c r="F16" i="10"/>
  <c r="E16" i="10"/>
  <c r="D16" i="10"/>
  <c r="C16" i="10"/>
  <c r="B16" i="10"/>
  <c r="G15" i="10"/>
  <c r="G14" i="10"/>
  <c r="G13" i="10"/>
  <c r="G12" i="10"/>
  <c r="F12" i="10"/>
  <c r="E12" i="10"/>
  <c r="D12" i="10"/>
  <c r="C12" i="10"/>
  <c r="B12" i="10"/>
  <c r="G11" i="10"/>
  <c r="F33" i="10"/>
  <c r="B33" i="10"/>
  <c r="G71" i="9"/>
  <c r="F71" i="9"/>
  <c r="E71" i="9"/>
  <c r="D71" i="9"/>
  <c r="C71" i="9"/>
  <c r="B71" i="9"/>
  <c r="G61" i="9"/>
  <c r="F61" i="9"/>
  <c r="E61" i="9"/>
  <c r="D61" i="9"/>
  <c r="C61" i="9"/>
  <c r="B61" i="9"/>
  <c r="G53" i="9"/>
  <c r="F53" i="9"/>
  <c r="E53" i="9"/>
  <c r="D53" i="9"/>
  <c r="C53" i="9"/>
  <c r="B53" i="9"/>
  <c r="G44" i="9"/>
  <c r="G43" i="9" s="1"/>
  <c r="F44" i="9"/>
  <c r="F43" i="9" s="1"/>
  <c r="E44" i="9"/>
  <c r="D44" i="9"/>
  <c r="C44" i="9"/>
  <c r="C43" i="9" s="1"/>
  <c r="B44" i="9"/>
  <c r="B43" i="9" s="1"/>
  <c r="E43" i="9"/>
  <c r="D43" i="9"/>
  <c r="G37" i="9"/>
  <c r="F37" i="9"/>
  <c r="E37" i="9"/>
  <c r="D37" i="9"/>
  <c r="C37" i="9"/>
  <c r="B37" i="9"/>
  <c r="G27" i="9"/>
  <c r="F27" i="9"/>
  <c r="E27" i="9"/>
  <c r="D27" i="9"/>
  <c r="C27" i="9"/>
  <c r="B27" i="9"/>
  <c r="G19" i="9"/>
  <c r="G9" i="9" s="1"/>
  <c r="F19" i="9"/>
  <c r="E19" i="9"/>
  <c r="D19" i="9"/>
  <c r="D9" i="9" s="1"/>
  <c r="C19" i="9"/>
  <c r="C9" i="9" s="1"/>
  <c r="B19" i="9"/>
  <c r="G10" i="9"/>
  <c r="F10" i="9"/>
  <c r="E10" i="9"/>
  <c r="E9" i="9" s="1"/>
  <c r="D10" i="9"/>
  <c r="C10" i="9"/>
  <c r="B10" i="9"/>
  <c r="B9" i="9" s="1"/>
  <c r="E29" i="8"/>
  <c r="G19" i="8"/>
  <c r="F19" i="8"/>
  <c r="E19" i="8"/>
  <c r="D19" i="8"/>
  <c r="D29" i="8" s="1"/>
  <c r="C19" i="8"/>
  <c r="C29" i="8" s="1"/>
  <c r="B19" i="8"/>
  <c r="G10" i="8"/>
  <c r="G9" i="8"/>
  <c r="G29" i="8" s="1"/>
  <c r="F9" i="8"/>
  <c r="F29" i="8" s="1"/>
  <c r="E9" i="8"/>
  <c r="D9" i="8"/>
  <c r="C9" i="8"/>
  <c r="B9" i="8"/>
  <c r="B29" i="8" s="1"/>
  <c r="G157" i="7"/>
  <c r="G156" i="7"/>
  <c r="G155" i="7"/>
  <c r="G154" i="7"/>
  <c r="G153" i="7"/>
  <c r="G152" i="7"/>
  <c r="G151" i="7"/>
  <c r="G150" i="7" s="1"/>
  <c r="F150" i="7"/>
  <c r="E150" i="7"/>
  <c r="D150" i="7"/>
  <c r="C150" i="7"/>
  <c r="B150" i="7"/>
  <c r="G149" i="7"/>
  <c r="G148" i="7"/>
  <c r="G147" i="7"/>
  <c r="G146" i="7"/>
  <c r="F146" i="7"/>
  <c r="E146" i="7"/>
  <c r="D146" i="7"/>
  <c r="C146" i="7"/>
  <c r="B146" i="7"/>
  <c r="G145" i="7"/>
  <c r="G144" i="7"/>
  <c r="G143" i="7"/>
  <c r="G142" i="7"/>
  <c r="G137" i="7" s="1"/>
  <c r="G141" i="7"/>
  <c r="G140" i="7"/>
  <c r="G139" i="7"/>
  <c r="G138" i="7"/>
  <c r="F137" i="7"/>
  <c r="E137" i="7"/>
  <c r="D137" i="7"/>
  <c r="C137" i="7"/>
  <c r="B137" i="7"/>
  <c r="G136" i="7"/>
  <c r="G135" i="7"/>
  <c r="G134" i="7"/>
  <c r="G133" i="7" s="1"/>
  <c r="F133" i="7"/>
  <c r="E133" i="7"/>
  <c r="D133" i="7"/>
  <c r="C133" i="7"/>
  <c r="B133" i="7"/>
  <c r="G132" i="7"/>
  <c r="G131" i="7"/>
  <c r="G130" i="7"/>
  <c r="G129" i="7"/>
  <c r="G128" i="7"/>
  <c r="G123" i="7" s="1"/>
  <c r="G127" i="7"/>
  <c r="G126" i="7"/>
  <c r="G125" i="7"/>
  <c r="G124" i="7"/>
  <c r="F123" i="7"/>
  <c r="E123" i="7"/>
  <c r="D123" i="7"/>
  <c r="D84" i="7" s="1"/>
  <c r="C123" i="7"/>
  <c r="B123" i="7"/>
  <c r="G122" i="7"/>
  <c r="G121" i="7"/>
  <c r="G120" i="7"/>
  <c r="G119" i="7"/>
  <c r="G118" i="7"/>
  <c r="G117" i="7"/>
  <c r="G116" i="7"/>
  <c r="G115" i="7"/>
  <c r="G114" i="7"/>
  <c r="G113" i="7" s="1"/>
  <c r="F113" i="7"/>
  <c r="E113" i="7"/>
  <c r="D113" i="7"/>
  <c r="C113" i="7"/>
  <c r="B113" i="7"/>
  <c r="G112" i="7"/>
  <c r="G111" i="7"/>
  <c r="G110" i="7"/>
  <c r="G109" i="7"/>
  <c r="G108" i="7"/>
  <c r="G107" i="7"/>
  <c r="G106" i="7"/>
  <c r="G105" i="7"/>
  <c r="G104" i="7"/>
  <c r="G103" i="7" s="1"/>
  <c r="F103" i="7"/>
  <c r="E103" i="7"/>
  <c r="C103" i="7"/>
  <c r="B103" i="7"/>
  <c r="B84" i="7" s="1"/>
  <c r="G102" i="7"/>
  <c r="G101" i="7"/>
  <c r="G100" i="7"/>
  <c r="G99" i="7"/>
  <c r="G98" i="7"/>
  <c r="G97" i="7"/>
  <c r="G96" i="7"/>
  <c r="G95" i="7"/>
  <c r="G94" i="7"/>
  <c r="G93" i="7" s="1"/>
  <c r="F93" i="7"/>
  <c r="E93" i="7"/>
  <c r="D93" i="7"/>
  <c r="C93" i="7"/>
  <c r="B93" i="7"/>
  <c r="G92" i="7"/>
  <c r="G91" i="7"/>
  <c r="G90" i="7"/>
  <c r="G89" i="7"/>
  <c r="G88" i="7"/>
  <c r="G87" i="7"/>
  <c r="G86" i="7"/>
  <c r="G85" i="7" s="1"/>
  <c r="F85" i="7"/>
  <c r="F84" i="7" s="1"/>
  <c r="E85" i="7"/>
  <c r="E84" i="7" s="1"/>
  <c r="D85" i="7"/>
  <c r="C85" i="7"/>
  <c r="B85" i="7"/>
  <c r="C84" i="7"/>
  <c r="G82" i="7"/>
  <c r="G81" i="7"/>
  <c r="G80" i="7"/>
  <c r="G79" i="7"/>
  <c r="G78" i="7"/>
  <c r="G77" i="7"/>
  <c r="G76" i="7"/>
  <c r="G75" i="7" s="1"/>
  <c r="F75" i="7"/>
  <c r="E75" i="7"/>
  <c r="D75" i="7"/>
  <c r="C75" i="7"/>
  <c r="B75" i="7"/>
  <c r="G74" i="7"/>
  <c r="G73" i="7"/>
  <c r="G72" i="7"/>
  <c r="G71" i="7" s="1"/>
  <c r="F71" i="7"/>
  <c r="E71" i="7"/>
  <c r="D71" i="7"/>
  <c r="C71" i="7"/>
  <c r="B71" i="7"/>
  <c r="G70" i="7"/>
  <c r="G69" i="7"/>
  <c r="G68" i="7"/>
  <c r="G67" i="7"/>
  <c r="G66" i="7"/>
  <c r="G65" i="7"/>
  <c r="G64" i="7"/>
  <c r="G63" i="7"/>
  <c r="G62" i="7"/>
  <c r="F62" i="7"/>
  <c r="E62" i="7"/>
  <c r="D62" i="7"/>
  <c r="C62" i="7"/>
  <c r="B62" i="7"/>
  <c r="G61" i="7"/>
  <c r="G60" i="7"/>
  <c r="G59" i="7"/>
  <c r="G58" i="7" s="1"/>
  <c r="F58" i="7"/>
  <c r="E58" i="7"/>
  <c r="D58" i="7"/>
  <c r="C58" i="7"/>
  <c r="B58" i="7"/>
  <c r="G57" i="7"/>
  <c r="G56" i="7"/>
  <c r="G55" i="7"/>
  <c r="G54" i="7"/>
  <c r="G53" i="7"/>
  <c r="G52" i="7"/>
  <c r="G51" i="7"/>
  <c r="G50" i="7"/>
  <c r="G49" i="7"/>
  <c r="F48" i="7"/>
  <c r="E48" i="7"/>
  <c r="D48" i="7"/>
  <c r="C48" i="7"/>
  <c r="B48" i="7"/>
  <c r="G47" i="7"/>
  <c r="G46" i="7"/>
  <c r="G45" i="7"/>
  <c r="G44" i="7"/>
  <c r="G43" i="7"/>
  <c r="G42" i="7"/>
  <c r="G41" i="7"/>
  <c r="G40" i="7"/>
  <c r="G39" i="7"/>
  <c r="F38" i="7"/>
  <c r="E38" i="7"/>
  <c r="D38" i="7"/>
  <c r="C38" i="7"/>
  <c r="B38" i="7"/>
  <c r="G37" i="7"/>
  <c r="G36" i="7"/>
  <c r="G35" i="7"/>
  <c r="G34" i="7"/>
  <c r="G33" i="7"/>
  <c r="G32" i="7"/>
  <c r="G31" i="7"/>
  <c r="G30" i="7"/>
  <c r="G29" i="7"/>
  <c r="G28" i="7" s="1"/>
  <c r="F28" i="7"/>
  <c r="E28" i="7"/>
  <c r="D28" i="7"/>
  <c r="C28" i="7"/>
  <c r="B28" i="7"/>
  <c r="G27" i="7"/>
  <c r="G26" i="7"/>
  <c r="G25" i="7"/>
  <c r="G24" i="7"/>
  <c r="G23" i="7"/>
  <c r="G22" i="7"/>
  <c r="G21" i="7"/>
  <c r="G20" i="7"/>
  <c r="G19" i="7"/>
  <c r="F18" i="7"/>
  <c r="E18" i="7"/>
  <c r="E9" i="7" s="1"/>
  <c r="E159" i="7" s="1"/>
  <c r="D18" i="7"/>
  <c r="C18" i="7"/>
  <c r="B18" i="7"/>
  <c r="G17" i="7"/>
  <c r="G16" i="7"/>
  <c r="G15" i="7"/>
  <c r="G14" i="7"/>
  <c r="G13" i="7"/>
  <c r="G12" i="7"/>
  <c r="D10" i="7"/>
  <c r="C10" i="7"/>
  <c r="B159" i="7"/>
  <c r="C9" i="7"/>
  <c r="C159" i="7" s="1"/>
  <c r="F75" i="6"/>
  <c r="E75" i="6"/>
  <c r="D75" i="6"/>
  <c r="C75" i="6"/>
  <c r="B75" i="6"/>
  <c r="G74" i="6"/>
  <c r="G73" i="6"/>
  <c r="G75" i="6" s="1"/>
  <c r="G68" i="6"/>
  <c r="G67" i="6"/>
  <c r="F67" i="6"/>
  <c r="E67" i="6"/>
  <c r="D67" i="6"/>
  <c r="C67" i="6"/>
  <c r="B67" i="6"/>
  <c r="F65" i="6"/>
  <c r="E65" i="6"/>
  <c r="G63" i="6"/>
  <c r="G62" i="6"/>
  <c r="G61" i="6"/>
  <c r="G60" i="6"/>
  <c r="G59" i="6"/>
  <c r="F59" i="6"/>
  <c r="E59" i="6"/>
  <c r="D59" i="6"/>
  <c r="C59" i="6"/>
  <c r="B59" i="6"/>
  <c r="G58" i="6"/>
  <c r="G57" i="6"/>
  <c r="G56" i="6"/>
  <c r="G55" i="6"/>
  <c r="G54" i="6" s="1"/>
  <c r="F54" i="6"/>
  <c r="E54" i="6"/>
  <c r="D54" i="6"/>
  <c r="C54" i="6"/>
  <c r="B54" i="6"/>
  <c r="G53" i="6"/>
  <c r="G52" i="6"/>
  <c r="G51" i="6"/>
  <c r="G50" i="6"/>
  <c r="G49" i="6"/>
  <c r="G48" i="6"/>
  <c r="G47" i="6"/>
  <c r="G46" i="6"/>
  <c r="G45" i="6"/>
  <c r="G65" i="6" s="1"/>
  <c r="F45" i="6"/>
  <c r="E45" i="6"/>
  <c r="D45" i="6"/>
  <c r="D65" i="6" s="1"/>
  <c r="C45" i="6"/>
  <c r="C65" i="6" s="1"/>
  <c r="B45" i="6"/>
  <c r="B65" i="6" s="1"/>
  <c r="F70" i="6"/>
  <c r="G39" i="6"/>
  <c r="G38" i="6"/>
  <c r="G37" i="6" s="1"/>
  <c r="F37" i="6"/>
  <c r="E37" i="6"/>
  <c r="D37" i="6"/>
  <c r="C37" i="6"/>
  <c r="B37" i="6"/>
  <c r="G36" i="6"/>
  <c r="G35" i="6"/>
  <c r="F35" i="6"/>
  <c r="E35" i="6"/>
  <c r="D35" i="6"/>
  <c r="C35" i="6"/>
  <c r="B35" i="6"/>
  <c r="G34" i="6"/>
  <c r="G33" i="6"/>
  <c r="G32" i="6"/>
  <c r="G31" i="6"/>
  <c r="G30" i="6"/>
  <c r="G29" i="6"/>
  <c r="G28" i="6" s="1"/>
  <c r="F28" i="6"/>
  <c r="E28" i="6"/>
  <c r="D28" i="6"/>
  <c r="C28" i="6"/>
  <c r="B28" i="6"/>
  <c r="G27" i="6"/>
  <c r="G26" i="6"/>
  <c r="G25" i="6"/>
  <c r="G24" i="6"/>
  <c r="G23" i="6"/>
  <c r="G22" i="6"/>
  <c r="G21" i="6"/>
  <c r="G20" i="6"/>
  <c r="G19" i="6"/>
  <c r="G18" i="6"/>
  <c r="G17" i="6"/>
  <c r="G16" i="6" s="1"/>
  <c r="F16" i="6"/>
  <c r="E16" i="6"/>
  <c r="E70" i="6" s="1"/>
  <c r="D16" i="6"/>
  <c r="D70" i="6" s="1"/>
  <c r="C16" i="6"/>
  <c r="B16" i="6"/>
  <c r="G15" i="6"/>
  <c r="G14" i="6"/>
  <c r="G12" i="6"/>
  <c r="G11" i="6"/>
  <c r="G10" i="6"/>
  <c r="G9" i="6"/>
  <c r="D70" i="5"/>
  <c r="C70" i="5"/>
  <c r="D68" i="5"/>
  <c r="C68" i="5"/>
  <c r="B68" i="5"/>
  <c r="D64" i="5"/>
  <c r="C64" i="5"/>
  <c r="C72" i="5" s="1"/>
  <c r="C74" i="5" s="1"/>
  <c r="B64" i="5"/>
  <c r="D63" i="5"/>
  <c r="D72" i="5" s="1"/>
  <c r="D74" i="5" s="1"/>
  <c r="C63" i="5"/>
  <c r="B63" i="5"/>
  <c r="B72" i="5" s="1"/>
  <c r="B74" i="5" s="1"/>
  <c r="D55" i="5"/>
  <c r="C55" i="5"/>
  <c r="D49" i="5"/>
  <c r="C49" i="5"/>
  <c r="B49" i="5"/>
  <c r="B57" i="5"/>
  <c r="B59" i="5" s="1"/>
  <c r="D44" i="5"/>
  <c r="D11" i="5" s="1"/>
  <c r="D8" i="5" s="1"/>
  <c r="D40" i="5"/>
  <c r="C40" i="5"/>
  <c r="B40" i="5"/>
  <c r="D37" i="5"/>
  <c r="C37" i="5"/>
  <c r="C44" i="5" s="1"/>
  <c r="C11" i="5" s="1"/>
  <c r="C8" i="5" s="1"/>
  <c r="C21" i="5" s="1"/>
  <c r="C23" i="5" s="1"/>
  <c r="C25" i="5" s="1"/>
  <c r="B37" i="5"/>
  <c r="B44" i="5" s="1"/>
  <c r="B11" i="5" s="1"/>
  <c r="B8" i="5" s="1"/>
  <c r="D29" i="5"/>
  <c r="C29" i="5"/>
  <c r="B29" i="5"/>
  <c r="D17" i="5"/>
  <c r="C17" i="5"/>
  <c r="D13" i="5"/>
  <c r="C13" i="5"/>
  <c r="B13" i="5"/>
  <c r="H27" i="3"/>
  <c r="G27" i="3"/>
  <c r="F27" i="3"/>
  <c r="E27" i="3"/>
  <c r="D27" i="3"/>
  <c r="C27" i="3"/>
  <c r="B27" i="3"/>
  <c r="H22" i="3"/>
  <c r="G22" i="3"/>
  <c r="F22" i="3"/>
  <c r="E22" i="3"/>
  <c r="D22" i="3"/>
  <c r="C22" i="3"/>
  <c r="B22" i="3"/>
  <c r="B20" i="3"/>
  <c r="H13" i="3"/>
  <c r="G13" i="3"/>
  <c r="F13" i="3"/>
  <c r="E13" i="3"/>
  <c r="D13" i="3"/>
  <c r="C13" i="3"/>
  <c r="B13" i="3"/>
  <c r="H9" i="3"/>
  <c r="H8" i="3" s="1"/>
  <c r="H20" i="3" s="1"/>
  <c r="G9" i="3"/>
  <c r="F9" i="3"/>
  <c r="F8" i="3" s="1"/>
  <c r="F20" i="3" s="1"/>
  <c r="E9" i="3"/>
  <c r="E8" i="3" s="1"/>
  <c r="E20" i="3" s="1"/>
  <c r="D9" i="3"/>
  <c r="D8" i="3" s="1"/>
  <c r="D20" i="3" s="1"/>
  <c r="C9" i="3"/>
  <c r="B9" i="3"/>
  <c r="G8" i="3"/>
  <c r="G20" i="3" s="1"/>
  <c r="C8" i="3"/>
  <c r="C20" i="3" s="1"/>
  <c r="B8" i="3"/>
  <c r="F75" i="2"/>
  <c r="E75" i="2"/>
  <c r="F68" i="2"/>
  <c r="E68" i="2"/>
  <c r="F63" i="2"/>
  <c r="F79" i="2" s="1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F9" i="2"/>
  <c r="F47" i="2" s="1"/>
  <c r="F59" i="2" s="1"/>
  <c r="F81" i="2" s="1"/>
  <c r="E9" i="2"/>
  <c r="E47" i="2" s="1"/>
  <c r="E59" i="2" s="1"/>
  <c r="C62" i="2"/>
  <c r="C60" i="2"/>
  <c r="B60" i="2"/>
  <c r="C41" i="2"/>
  <c r="B41" i="2"/>
  <c r="C38" i="2"/>
  <c r="B38" i="2"/>
  <c r="C31" i="2"/>
  <c r="B31" i="2"/>
  <c r="C25" i="2"/>
  <c r="B25" i="2"/>
  <c r="C17" i="2"/>
  <c r="B17" i="2"/>
  <c r="C9" i="2"/>
  <c r="C47" i="2" s="1"/>
  <c r="B9" i="2"/>
  <c r="D33" i="10" l="1"/>
  <c r="E77" i="9"/>
  <c r="F9" i="9"/>
  <c r="D77" i="9"/>
  <c r="C77" i="9"/>
  <c r="B77" i="9"/>
  <c r="G48" i="7"/>
  <c r="G38" i="7"/>
  <c r="D9" i="7"/>
  <c r="D159" i="7" s="1"/>
  <c r="G18" i="7"/>
  <c r="F9" i="7"/>
  <c r="F159" i="7" s="1"/>
  <c r="D21" i="5"/>
  <c r="D23" i="5" s="1"/>
  <c r="D25" i="5" s="1"/>
  <c r="B21" i="5"/>
  <c r="B23" i="5" s="1"/>
  <c r="B25" i="5" s="1"/>
  <c r="B33" i="5" s="1"/>
  <c r="E79" i="2"/>
  <c r="E81" i="2"/>
  <c r="B47" i="2"/>
  <c r="B62" i="2" s="1"/>
  <c r="G33" i="10"/>
  <c r="E33" i="10"/>
  <c r="F77" i="9"/>
  <c r="G77" i="9"/>
  <c r="G9" i="7"/>
  <c r="G84" i="7"/>
  <c r="B70" i="6"/>
  <c r="C70" i="6"/>
  <c r="A4" i="3"/>
  <c r="A5" i="10"/>
  <c r="A5" i="9"/>
  <c r="A5" i="8"/>
  <c r="A5" i="7"/>
  <c r="A4" i="6"/>
  <c r="A4" i="5"/>
  <c r="A2" i="15"/>
  <c r="G159" i="7" l="1"/>
  <c r="G70" i="6"/>
  <c r="A2" i="14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H14" i="4" l="1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K20" i="4" l="1"/>
  <c r="E20" i="4"/>
  <c r="I20" i="4"/>
  <c r="J20" i="4"/>
  <c r="G20" i="4"/>
  <c r="H20" i="4"/>
  <c r="A2" i="3" l="1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<sst xmlns="http://schemas.openxmlformats.org/spreadsheetml/2006/main" count="820" uniqueCount="567">
  <si>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</si>
  <si>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</si>
  <si>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</si>
  <si>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</si>
  <si>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</si>
  <si>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</si>
  <si>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</si>
  <si>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</si>
  <si>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</si>
  <si>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</si>
  <si>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</si>
  <si>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</si>
  <si>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</si>
  <si>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</si>
  <si>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</si>
  <si>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</si>
  <si>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</si>
  <si>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</si>
  <si>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</si>
  <si>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</si>
  <si>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</si>
  <si>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</si>
  <si>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</si>
  <si>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</si>
  <si>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</si>
  <si>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</si>
  <si>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</si>
  <si>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</si>
  <si>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</si>
  <si>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</si>
  <si>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</si>
  <si>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</si>
  <si>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</si>
  <si>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</si>
  <si>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</si>
  <si>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</si>
  <si>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</si>
  <si>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</si>
  <si>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</si>
  <si>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</si>
  <si>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</si>
  <si>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</si>
  <si>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</si>
  <si>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</si>
  <si>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</si>
  <si>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</si>
  <si>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</si>
  <si>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</si>
  <si>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</si>
  <si>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</si>
  <si>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</si>
  <si>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</si>
  <si>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</si>
  <si>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</si>
  <si>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</si>
  <si>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</si>
  <si>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</si>
  <si>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</si>
  <si>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</si>
  <si>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</si>
  <si>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</si>
  <si>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</si>
  <si>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</si>
  <si>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</si>
  <si>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</si>
  <si>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</si>
  <si>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</si>
  <si>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</si>
  <si>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</si>
  <si>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</si>
  <si>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</si>
  <si>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</si>
  <si>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</si>
  <si>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</si>
  <si>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</si>
  <si>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</si>
  <si>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</si>
  <si>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</si>
  <si>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</si>
  <si>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</si>
  <si>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</si>
  <si>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</si>
  <si>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</si>
  <si>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</si>
  <si>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</si>
  <si>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</si>
  <si>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</si>
  <si>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</si>
  <si>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</si>
  <si>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</si>
  <si>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</si>
  <si>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</si>
  <si>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</si>
  <si>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</si>
  <si>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</si>
  <si>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</si>
  <si>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</si>
  <si>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</si>
  <si>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</si>
  <si>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</si>
  <si>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</si>
  <si>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</si>
  <si>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</si>
  <si>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</si>
  <si>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</si>
  <si>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</si>
  <si>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</si>
  <si>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</si>
  <si>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</si>
  <si>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</si>
  <si>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</si>
  <si>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</si>
  <si>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</si>
  <si>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</si>
  <si>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</si>
  <si>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</si>
  <si>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</si>
  <si>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</si>
  <si>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</si>
  <si>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</si>
  <si>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</si>
  <si>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</si>
  <si>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</si>
  <si>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</si>
  <si>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</si>
  <si>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</si>
  <si>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</si>
  <si>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</si>
  <si>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</si>
  <si>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</si>
  <si>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</si>
  <si>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</si>
  <si>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</si>
  <si>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</si>
  <si>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</si>
  <si>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</si>
  <si>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</si>
  <si>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</si>
  <si>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</si>
  <si>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</si>
  <si>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</si>
  <si>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</si>
  <si>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</si>
  <si>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</si>
  <si>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</si>
  <si>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</si>
  <si>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</si>
  <si>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</si>
  <si>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</si>
  <si>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</si>
  <si>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</si>
  <si>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</si>
  <si>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</si>
  <si>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</si>
  <si>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</si>
  <si>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</si>
  <si>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</si>
  <si>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</si>
  <si>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</si>
  <si>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</si>
  <si>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</si>
  <si>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</si>
  <si>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</si>
  <si>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</si>
  <si>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</si>
  <si>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</si>
  <si>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</si>
  <si>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</si>
  <si>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</si>
  <si>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</si>
  <si>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</si>
  <si>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</si>
  <si>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</si>
  <si>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</si>
  <si>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</si>
  <si>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</si>
  <si>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</si>
  <si>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</si>
  <si>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</si>
  <si>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</si>
  <si>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</si>
  <si>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</si>
  <si>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</si>
  <si>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</si>
  <si>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</si>
  <si>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</si>
  <si>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</si>
  <si>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</si>
  <si>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</si>
  <si>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</si>
  <si>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</si>
  <si>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</si>
  <si>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</si>
  <si>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</si>
  <si>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</si>
  <si>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</si>
  <si>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</si>
  <si>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</si>
  <si>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</si>
  <si>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</si>
  <si>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</si>
  <si>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</si>
  <si>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</si>
  <si>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</si>
  <si>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</si>
  <si>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</si>
  <si>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</si>
  <si>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</si>
  <si>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</si>
  <si>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</si>
  <si>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</si>
  <si>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</si>
  <si>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</si>
  <si>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</si>
  <si>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</si>
  <si>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</si>
  <si>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</si>
  <si>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</si>
  <si>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</si>
  <si>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</si>
  <si>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</si>
  <si>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</si>
  <si>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</si>
  <si>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</si>
  <si>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</si>
  <si>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</si>
  <si>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</si>
  <si>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</si>
  <si>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</si>
  <si>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</si>
  <si>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</si>
  <si>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</si>
  <si>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</si>
  <si>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</si>
  <si>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</si>
  <si>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</si>
  <si>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</si>
  <si>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</si>
  <si>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</si>
  <si>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</si>
  <si>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</si>
  <si>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</si>
  <si>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</si>
  <si>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</si>
  <si>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</si>
  <si>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</si>
  <si>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</si>
  <si>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</si>
  <si>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</si>
  <si>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</si>
  <si>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</si>
  <si>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</si>
  <si>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</si>
  <si>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</si>
  <si>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</si>
  <si>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</si>
  <si>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</si>
  <si>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</si>
  <si>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</si>
  <si>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</si>
  <si>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</si>
  <si>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</si>
  <si>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</si>
  <si>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</si>
  <si>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</si>
  <si>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</si>
  <si>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</si>
  <si>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</si>
  <si>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</si>
  <si>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</si>
  <si>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</si>
  <si>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</si>
  <si>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</si>
  <si>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</si>
  <si>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</si>
  <si>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</si>
  <si>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</si>
  <si>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</si>
  <si>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</si>
  <si>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</si>
  <si>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</si>
  <si>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</si>
  <si>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</si>
  <si>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</si>
  <si>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</si>
  <si>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</si>
  <si>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</si>
  <si>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</si>
  <si>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</si>
  <si>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</si>
  <si>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</si>
  <si>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</si>
  <si>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</si>
  <si>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</si>
  <si>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</si>
  <si>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</si>
  <si>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</si>
  <si>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</si>
  <si>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</si>
  <si>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</si>
  <si>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</si>
  <si>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</si>
  <si>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</si>
  <si>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</si>
  <si>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</si>
  <si>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</si>
  <si>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</si>
  <si>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</si>
  <si>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</si>
  <si>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</si>
  <si>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</si>
  <si>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</si>
  <si>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</si>
  <si>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</si>
  <si>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</si>
  <si>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</si>
  <si>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</si>
  <si>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</si>
  <si>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</si>
  <si>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</si>
  <si>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</si>
  <si>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</si>
  <si>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</si>
  <si>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</si>
  <si>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</si>
  <si>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</si>
  <si>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</si>
  <si>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</si>
  <si>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</si>
  <si>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</si>
  <si>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</si>
  <si>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</si>
  <si>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</si>
  <si>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</si>
  <si>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</si>
  <si>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</si>
  <si>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</si>
  <si>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</si>
  <si>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</si>
  <si>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</si>
  <si>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</si>
  <si>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</si>
  <si>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</si>
  <si>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</si>
  <si>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</si>
  <si>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</si>
  <si>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</si>
  <si>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</si>
  <si>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</si>
  <si>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</si>
  <si>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</si>
  <si>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</si>
  <si>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</si>
  <si>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</si>
  <si>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</si>
  <si>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</si>
  <si>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</si>
  <si>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</si>
  <si>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</si>
  <si>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</si>
  <si>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</si>
  <si>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</si>
  <si>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</si>
  <si>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</si>
  <si>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</si>
  <si>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</si>
  <si>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</si>
  <si>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</si>
  <si>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</si>
  <si>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</si>
  <si>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</si>
  <si>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</si>
  <si>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</si>
  <si>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</si>
  <si>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</si>
  <si>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</si>
  <si>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</si>
  <si>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</si>
  <si>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</si>
  <si>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</si>
  <si>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</si>
  <si>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</si>
  <si>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</si>
  <si>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</si>
  <si>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</si>
  <si>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</si>
  <si>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</si>
  <si>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</si>
  <si>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</si>
  <si>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</si>
  <si>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</si>
  <si>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</si>
  <si>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</si>
  <si>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</si>
  <si>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</si>
  <si>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</si>
  <si>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</si>
  <si>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</si>
  <si>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</si>
  <si>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</si>
  <si>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</si>
  <si>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</si>
  <si>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</si>
  <si>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</si>
  <si>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</si>
  <si>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</si>
  <si>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</si>
  <si>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</si>
  <si>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</si>
  <si>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</si>
  <si>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</si>
  <si>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</si>
  <si>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</si>
  <si>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</si>
  <si>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</si>
  <si>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</si>
  <si>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</si>
  <si>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</si>
  <si>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</si>
  <si>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</si>
  <si>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</si>
  <si>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</si>
  <si>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</si>
  <si>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</si>
  <si>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</si>
  <si>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</si>
  <si>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</si>
  <si>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</si>
  <si>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</si>
  <si>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</si>
  <si>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</si>
  <si>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</si>
  <si>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</si>
  <si>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</si>
  <si>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</si>
  <si>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</si>
  <si>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</si>
  <si>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</si>
  <si>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</si>
  <si>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</si>
  <si>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</si>
  <si>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</si>
  <si>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</si>
  <si>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</si>
  <si>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</si>
  <si>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</si>
  <si>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</si>
  <si>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</si>
  <si>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</si>
  <si>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</si>
  <si>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</si>
  <si>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</si>
  <si>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</si>
  <si>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</si>
  <si>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</si>
  <si>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</si>
  <si>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</si>
  <si>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</si>
  <si>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</si>
  <si>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</si>
  <si>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</si>
  <si>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</si>
  <si>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</si>
  <si>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</si>
  <si>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</si>
  <si>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</si>
  <si>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</si>
  <si>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</si>
  <si>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</si>
  <si>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</si>
  <si>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</si>
  <si>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</si>
  <si>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</si>
  <si>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</si>
  <si>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</si>
  <si>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</si>
  <si>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</si>
  <si>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</si>
  <si>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</si>
  <si>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</si>
  <si>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</si>
  <si>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</si>
  <si>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</si>
  <si>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</si>
  <si>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</si>
  <si>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</si>
  <si>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</si>
  <si>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</si>
  <si>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</si>
  <si>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</si>
  <si>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</si>
  <si>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</si>
  <si>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</si>
  <si>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</si>
  <si>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</si>
  <si>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</si>
  <si>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</si>
  <si>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</si>
  <si>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</si>
  <si>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</si>
  <si>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</si>
  <si>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</si>
  <si>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</si>
  <si>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</si>
  <si>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</si>
  <si>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</si>
  <si>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</si>
  <si>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</si>
  <si>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</si>
  <si>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</si>
  <si>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</si>
  <si>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</si>
  <si>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</si>
  <si>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</si>
  <si>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</si>
  <si>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</si>
  <si>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</si>
  <si>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</si>
  <si>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</si>
  <si>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</si>
  <si>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</si>
  <si>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</si>
  <si>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</si>
  <si>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</si>
  <si>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</si>
  <si>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</si>
  <si>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</si>
  <si>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</si>
  <si>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</si>
  <si>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</si>
  <si>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</si>
  <si>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</si>
  <si>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</si>
  <si>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</si>
  <si>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</si>
  <si>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</si>
  <si>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</si>
  <si>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</si>
  <si>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</si>
  <si>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</si>
  <si>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</si>
  <si>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</si>
  <si>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</si>
  <si>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</si>
  <si>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</si>
  <si>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</si>
  <si>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</si>
  <si>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</si>
  <si>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</si>
  <si>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</si>
  <si>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</si>
  <si>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</si>
  <si>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</si>
  <si>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</si>
  <si>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</si>
  <si>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</si>
  <si>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</si>
  <si>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</si>
  <si>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</si>
  <si>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</si>
  <si>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</si>
  <si>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</si>
  <si>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</si>
  <si>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</si>
  <si>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INSTITUTO MUNICIPAL DE LA JUVENTUD DE LEON GUANAJUATO</t>
  </si>
  <si>
    <t>Al 31 de Diciembre de 2022 y al 31 de Diciembre de 2023 (b)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</si>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</sst>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180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" fontId="0" fillId="0" borderId="0" xfId="0" applyNumberFormat="1"/>
    <xf numFmtId="43" fontId="0" fillId="0" borderId="0" xfId="1" applyFont="1"/>
  </cellXfs>
  <cellStyles count="4">
    <cellStyle name="Millares" xfId="1" builtinId="3"/>
    <cellStyle name="Normal" xfId="0" builtinId="0"/>
    <cellStyle name="Normal 2" xfId="3" xr:uid="{89472E89-97AA-4EA8-B655-75A81CD8B415}"/>
    <cellStyle name="Normal 2 2" xfId="2" xr:uid="{EE78EA45-3A49-4CE2-BD84-81B4D9965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M85"/>
  <sheetViews>
    <sheetView showGridLines="0" tabSelected="1" zoomScale="70" zoomScaleNormal="70" workbookViewId="0">
      <selection activeCell="H79" sqref="H79"/>
    </sheetView>
  </sheetViews>
  <sheetFormatPr baseColWidth="10" defaultColWidth="11" defaultRowHeight="15" x14ac:dyDescent="0.25"/>
  <cols>
    <col min="1" max="1" width="96.42578125" customWidth="1"/>
    <col min="2" max="3" width="19" customWidth="1"/>
    <col min="4" max="4" width="98.7109375" bestFit="1" customWidth="1"/>
    <col min="5" max="5" width="19.28515625" customWidth="1"/>
    <col min="6" max="6" width="18" customWidth="1"/>
  </cols>
  <sheetData>
    <row r="1" spans="1:6" ht="40.9" customHeight="1" x14ac:dyDescent="0.25">
      <c r="A1" s="144" t="s">
        <v>0</v>
      </c>
      <c r="B1" s="145"/>
      <c r="C1" s="145"/>
      <c r="D1" s="145"/>
      <c r="E1" s="145"/>
      <c r="F1" s="146"/>
    </row>
    <row r="2" spans="1:6" ht="15" customHeight="1" x14ac:dyDescent="0.25">
      <c r="A2" s="114" t="s">
        <v>564</v>
      </c>
      <c r="B2" s="115"/>
      <c r="C2" s="115"/>
      <c r="D2" s="115"/>
      <c r="E2" s="115"/>
      <c r="F2" s="116"/>
    </row>
    <row r="3" spans="1:6" ht="15" customHeight="1" x14ac:dyDescent="0.25">
      <c r="A3" s="117" t="s">
        <v>1</v>
      </c>
      <c r="B3" s="118"/>
      <c r="C3" s="118"/>
      <c r="D3" s="118"/>
      <c r="E3" s="118"/>
      <c r="F3" s="119"/>
    </row>
    <row r="4" spans="1:6" ht="12.95" customHeight="1" x14ac:dyDescent="0.25">
      <c r="A4" s="117" t="s">
        <v>565</v>
      </c>
      <c r="B4" s="118"/>
      <c r="C4" s="118"/>
      <c r="D4" s="118"/>
      <c r="E4" s="118"/>
      <c r="F4" s="119"/>
    </row>
    <row r="5" spans="1:6" ht="12.95" customHeight="1" x14ac:dyDescent="0.25">
      <c r="A5" s="120" t="s">
        <v>2</v>
      </c>
      <c r="B5" s="121"/>
      <c r="C5" s="121"/>
      <c r="D5" s="121"/>
      <c r="E5" s="121"/>
      <c r="F5" s="122"/>
    </row>
    <row r="6" spans="1:6" ht="41.45" customHeight="1" x14ac:dyDescent="0.25">
      <c r="A6" s="42" t="s">
        <v>3</v>
      </c>
      <c r="B6" s="43" t="s">
        <v>4</v>
      </c>
      <c r="C6" s="1" t="s">
        <v>5</v>
      </c>
      <c r="D6" s="44" t="s">
        <v>6</v>
      </c>
      <c r="E6" s="43" t="s">
        <v>4</v>
      </c>
      <c r="F6" s="1" t="s">
        <v>5</v>
      </c>
    </row>
    <row r="7" spans="1:6" ht="12.95" customHeight="1" x14ac:dyDescent="0.25">
      <c r="A7" s="45" t="s">
        <v>7</v>
      </c>
      <c r="B7" s="46"/>
      <c r="C7" s="46"/>
      <c r="D7" s="45" t="s">
        <v>8</v>
      </c>
      <c r="E7" s="46"/>
      <c r="F7" s="46"/>
    </row>
    <row r="8" spans="1:6" x14ac:dyDescent="0.25">
      <c r="A8" s="2" t="s">
        <v>9</v>
      </c>
      <c r="B8" s="47"/>
      <c r="C8" s="47"/>
      <c r="D8" s="2" t="s">
        <v>10</v>
      </c>
      <c r="E8" s="47"/>
      <c r="F8" s="47"/>
    </row>
    <row r="9" spans="1:6" x14ac:dyDescent="0.25">
      <c r="A9" s="48" t="s">
        <v>11</v>
      </c>
      <c r="B9" s="49">
        <f>SUM(B10:B16)</f>
        <v>5031128.3099999996</v>
      </c>
      <c r="C9" s="49">
        <f>SUM(C10:C16)</f>
        <v>7150394.4800000004</v>
      </c>
      <c r="D9" s="48" t="s">
        <v>12</v>
      </c>
      <c r="E9" s="49">
        <f>SUM(E10:E18)</f>
        <v>1344589.1</v>
      </c>
      <c r="F9" s="49">
        <f>SUM(F10:F18)</f>
        <v>1009717.01</v>
      </c>
    </row>
    <row r="10" spans="1:6" x14ac:dyDescent="0.25">
      <c r="A10" s="50" t="s">
        <v>13</v>
      </c>
      <c r="B10" s="49">
        <v>0</v>
      </c>
      <c r="C10" s="49">
        <v>0</v>
      </c>
      <c r="D10" s="50" t="s">
        <v>14</v>
      </c>
      <c r="E10" s="49">
        <v>734827.44</v>
      </c>
      <c r="F10" s="49">
        <v>586957.76</v>
      </c>
    </row>
    <row r="11" spans="1:6" x14ac:dyDescent="0.25">
      <c r="A11" s="50" t="s">
        <v>15</v>
      </c>
      <c r="B11" s="49">
        <v>5031128.3099999996</v>
      </c>
      <c r="C11" s="49">
        <v>7150394.4800000004</v>
      </c>
      <c r="D11" s="50" t="s">
        <v>16</v>
      </c>
      <c r="E11" s="49">
        <v>88172.17</v>
      </c>
      <c r="F11" s="49">
        <v>0</v>
      </c>
    </row>
    <row r="12" spans="1:6" x14ac:dyDescent="0.25">
      <c r="A12" s="50" t="s">
        <v>17</v>
      </c>
      <c r="B12" s="49">
        <v>0</v>
      </c>
      <c r="C12" s="49">
        <v>0</v>
      </c>
      <c r="D12" s="50" t="s">
        <v>18</v>
      </c>
      <c r="E12" s="49">
        <v>0</v>
      </c>
      <c r="F12" s="49">
        <v>0</v>
      </c>
    </row>
    <row r="13" spans="1:6" x14ac:dyDescent="0.25">
      <c r="A13" s="50" t="s">
        <v>19</v>
      </c>
      <c r="B13" s="49">
        <v>0</v>
      </c>
      <c r="C13" s="49">
        <v>0</v>
      </c>
      <c r="D13" s="50" t="s">
        <v>20</v>
      </c>
      <c r="E13" s="49">
        <v>0</v>
      </c>
      <c r="F13" s="49">
        <v>0</v>
      </c>
    </row>
    <row r="14" spans="1:6" x14ac:dyDescent="0.25">
      <c r="A14" s="50" t="s">
        <v>21</v>
      </c>
      <c r="B14" s="49">
        <v>0</v>
      </c>
      <c r="C14" s="49">
        <v>0</v>
      </c>
      <c r="D14" s="50" t="s">
        <v>22</v>
      </c>
      <c r="E14" s="49">
        <v>0</v>
      </c>
      <c r="F14" s="49">
        <v>0</v>
      </c>
    </row>
    <row r="15" spans="1:6" x14ac:dyDescent="0.25">
      <c r="A15" s="50" t="s">
        <v>23</v>
      </c>
      <c r="B15" s="49">
        <v>0</v>
      </c>
      <c r="C15" s="49">
        <v>0</v>
      </c>
      <c r="D15" s="50" t="s">
        <v>24</v>
      </c>
      <c r="E15" s="49">
        <v>0</v>
      </c>
      <c r="F15" s="49">
        <v>0</v>
      </c>
    </row>
    <row r="16" spans="1:6" x14ac:dyDescent="0.25">
      <c r="A16" s="50" t="s">
        <v>25</v>
      </c>
      <c r="B16" s="49">
        <v>0</v>
      </c>
      <c r="C16" s="49">
        <v>0</v>
      </c>
      <c r="D16" s="50" t="s">
        <v>26</v>
      </c>
      <c r="E16" s="49">
        <v>521589.49</v>
      </c>
      <c r="F16" s="49">
        <v>422759.25</v>
      </c>
    </row>
    <row r="17" spans="1:6" x14ac:dyDescent="0.25">
      <c r="A17" s="48" t="s">
        <v>27</v>
      </c>
      <c r="B17" s="49">
        <f>SUM(B18:B24)</f>
        <v>7987.3</v>
      </c>
      <c r="C17" s="49">
        <f>SUM(C18:C24)</f>
        <v>803.2</v>
      </c>
      <c r="D17" s="50" t="s">
        <v>28</v>
      </c>
      <c r="E17" s="49">
        <v>0</v>
      </c>
      <c r="F17" s="49">
        <v>0</v>
      </c>
    </row>
    <row r="18" spans="1:6" x14ac:dyDescent="0.25">
      <c r="A18" s="50" t="s">
        <v>29</v>
      </c>
      <c r="B18" s="49">
        <v>0</v>
      </c>
      <c r="C18" s="49">
        <v>0</v>
      </c>
      <c r="D18" s="50" t="s">
        <v>30</v>
      </c>
      <c r="E18" s="49">
        <v>0</v>
      </c>
      <c r="F18" s="49">
        <v>0</v>
      </c>
    </row>
    <row r="19" spans="1:6" x14ac:dyDescent="0.25">
      <c r="A19" s="50" t="s">
        <v>31</v>
      </c>
      <c r="B19" s="49">
        <v>0</v>
      </c>
      <c r="C19" s="49">
        <v>0</v>
      </c>
      <c r="D19" s="48" t="s">
        <v>32</v>
      </c>
      <c r="E19" s="49">
        <f>SUM(E20:E22)</f>
        <v>0</v>
      </c>
      <c r="F19" s="49">
        <f>SUM(F20:F22)</f>
        <v>0</v>
      </c>
    </row>
    <row r="20" spans="1:6" x14ac:dyDescent="0.25">
      <c r="A20" s="50" t="s">
        <v>33</v>
      </c>
      <c r="B20" s="49">
        <v>7987.3</v>
      </c>
      <c r="C20" s="49">
        <v>803.2</v>
      </c>
      <c r="D20" s="50" t="s">
        <v>34</v>
      </c>
      <c r="E20" s="49">
        <v>0</v>
      </c>
      <c r="F20" s="49">
        <v>0</v>
      </c>
    </row>
    <row r="21" spans="1:6" x14ac:dyDescent="0.25">
      <c r="A21" s="50" t="s">
        <v>35</v>
      </c>
      <c r="B21" s="49">
        <v>0</v>
      </c>
      <c r="C21" s="49">
        <v>0</v>
      </c>
      <c r="D21" s="50" t="s">
        <v>36</v>
      </c>
      <c r="E21" s="49">
        <v>0</v>
      </c>
      <c r="F21" s="49">
        <v>0</v>
      </c>
    </row>
    <row r="22" spans="1:6" x14ac:dyDescent="0.25">
      <c r="A22" s="50" t="s">
        <v>37</v>
      </c>
      <c r="B22" s="49">
        <v>0</v>
      </c>
      <c r="C22" s="49">
        <v>0</v>
      </c>
      <c r="D22" s="50" t="s">
        <v>38</v>
      </c>
      <c r="E22" s="49">
        <v>0</v>
      </c>
      <c r="F22" s="49">
        <v>0</v>
      </c>
    </row>
    <row r="23" spans="1:6" x14ac:dyDescent="0.25">
      <c r="A23" s="50" t="s">
        <v>39</v>
      </c>
      <c r="B23" s="49">
        <v>0</v>
      </c>
      <c r="C23" s="49">
        <v>0</v>
      </c>
      <c r="D23" s="48" t="s">
        <v>40</v>
      </c>
      <c r="E23" s="49">
        <f>E24+E25</f>
        <v>0</v>
      </c>
      <c r="F23" s="49">
        <f>F24+F25</f>
        <v>0</v>
      </c>
    </row>
    <row r="24" spans="1:6" x14ac:dyDescent="0.25">
      <c r="A24" s="50" t="s">
        <v>41</v>
      </c>
      <c r="B24" s="49">
        <v>0</v>
      </c>
      <c r="C24" s="49">
        <v>0</v>
      </c>
      <c r="D24" s="50" t="s">
        <v>42</v>
      </c>
      <c r="E24" s="49">
        <v>0</v>
      </c>
      <c r="F24" s="49">
        <v>0</v>
      </c>
    </row>
    <row r="25" spans="1:6" x14ac:dyDescent="0.25">
      <c r="A25" s="48" t="s">
        <v>43</v>
      </c>
      <c r="B25" s="49">
        <f>SUM(B26:B30)</f>
        <v>47792</v>
      </c>
      <c r="C25" s="49">
        <f>SUM(C26:C30)</f>
        <v>0</v>
      </c>
      <c r="D25" s="50" t="s">
        <v>44</v>
      </c>
      <c r="E25" s="49">
        <v>0</v>
      </c>
      <c r="F25" s="49">
        <v>0</v>
      </c>
    </row>
    <row r="26" spans="1:6" x14ac:dyDescent="0.25">
      <c r="A26" s="50" t="s">
        <v>45</v>
      </c>
      <c r="B26" s="49">
        <v>47792</v>
      </c>
      <c r="C26" s="49">
        <v>0</v>
      </c>
      <c r="D26" s="48" t="s">
        <v>46</v>
      </c>
      <c r="E26" s="49">
        <v>0</v>
      </c>
      <c r="F26" s="49">
        <v>0</v>
      </c>
    </row>
    <row r="27" spans="1:6" x14ac:dyDescent="0.25">
      <c r="A27" s="50" t="s">
        <v>47</v>
      </c>
      <c r="B27" s="49">
        <v>0</v>
      </c>
      <c r="C27" s="49">
        <v>0</v>
      </c>
      <c r="D27" s="48" t="s">
        <v>48</v>
      </c>
      <c r="E27" s="49">
        <f>SUM(E28:E30)</f>
        <v>0</v>
      </c>
      <c r="F27" s="49">
        <f>SUM(F28:F30)</f>
        <v>0</v>
      </c>
    </row>
    <row r="28" spans="1:6" x14ac:dyDescent="0.25">
      <c r="A28" s="50" t="s">
        <v>49</v>
      </c>
      <c r="B28" s="49">
        <v>0</v>
      </c>
      <c r="C28" s="49">
        <v>0</v>
      </c>
      <c r="D28" s="50" t="s">
        <v>50</v>
      </c>
      <c r="E28" s="49">
        <v>0</v>
      </c>
      <c r="F28" s="49">
        <v>0</v>
      </c>
    </row>
    <row r="29" spans="1:6" x14ac:dyDescent="0.25">
      <c r="A29" s="50" t="s">
        <v>51</v>
      </c>
      <c r="B29" s="49">
        <v>0</v>
      </c>
      <c r="C29" s="49">
        <v>0</v>
      </c>
      <c r="D29" s="50" t="s">
        <v>52</v>
      </c>
      <c r="E29" s="49">
        <v>0</v>
      </c>
      <c r="F29" s="49">
        <v>0</v>
      </c>
    </row>
    <row r="30" spans="1:6" x14ac:dyDescent="0.25">
      <c r="A30" s="50" t="s">
        <v>53</v>
      </c>
      <c r="B30" s="49">
        <v>0</v>
      </c>
      <c r="C30" s="49">
        <v>0</v>
      </c>
      <c r="D30" s="50" t="s">
        <v>54</v>
      </c>
      <c r="E30" s="49">
        <v>0</v>
      </c>
      <c r="F30" s="49">
        <v>0</v>
      </c>
    </row>
    <row r="31" spans="1:6" x14ac:dyDescent="0.25">
      <c r="A31" s="48" t="s">
        <v>55</v>
      </c>
      <c r="B31" s="49">
        <f>SUM(B32:B36)</f>
        <v>0</v>
      </c>
      <c r="C31" s="49">
        <f>SUM(C32:C36)</f>
        <v>0</v>
      </c>
      <c r="D31" s="48" t="s">
        <v>56</v>
      </c>
      <c r="E31" s="49">
        <f>SUM(E32:E37)</f>
        <v>0</v>
      </c>
      <c r="F31" s="49">
        <f>SUM(F32:F37)</f>
        <v>0</v>
      </c>
    </row>
    <row r="32" spans="1:6" x14ac:dyDescent="0.25">
      <c r="A32" s="50" t="s">
        <v>57</v>
      </c>
      <c r="B32" s="49">
        <v>0</v>
      </c>
      <c r="C32" s="49">
        <v>0</v>
      </c>
      <c r="D32" s="50" t="s">
        <v>58</v>
      </c>
      <c r="E32" s="49">
        <v>0</v>
      </c>
      <c r="F32" s="49">
        <v>0</v>
      </c>
    </row>
    <row r="33" spans="1:6" ht="14.45" customHeight="1" x14ac:dyDescent="0.25">
      <c r="A33" s="50" t="s">
        <v>59</v>
      </c>
      <c r="B33" s="49">
        <v>0</v>
      </c>
      <c r="C33" s="49">
        <v>0</v>
      </c>
      <c r="D33" s="50" t="s">
        <v>60</v>
      </c>
      <c r="E33" s="49">
        <v>0</v>
      </c>
      <c r="F33" s="49">
        <v>0</v>
      </c>
    </row>
    <row r="34" spans="1:6" ht="14.45" customHeight="1" x14ac:dyDescent="0.25">
      <c r="A34" s="50" t="s">
        <v>61</v>
      </c>
      <c r="B34" s="49">
        <v>0</v>
      </c>
      <c r="C34" s="49">
        <v>0</v>
      </c>
      <c r="D34" s="50" t="s">
        <v>62</v>
      </c>
      <c r="E34" s="49">
        <v>0</v>
      </c>
      <c r="F34" s="49">
        <v>0</v>
      </c>
    </row>
    <row r="35" spans="1:6" ht="14.45" customHeight="1" x14ac:dyDescent="0.25">
      <c r="A35" s="50" t="s">
        <v>63</v>
      </c>
      <c r="B35" s="49">
        <v>0</v>
      </c>
      <c r="C35" s="49">
        <v>0</v>
      </c>
      <c r="D35" s="50" t="s">
        <v>64</v>
      </c>
      <c r="E35" s="49">
        <v>0</v>
      </c>
      <c r="F35" s="49">
        <v>0</v>
      </c>
    </row>
    <row r="36" spans="1:6" ht="14.45" customHeight="1" x14ac:dyDescent="0.25">
      <c r="A36" s="50" t="s">
        <v>65</v>
      </c>
      <c r="B36" s="49">
        <v>0</v>
      </c>
      <c r="C36" s="49">
        <v>0</v>
      </c>
      <c r="D36" s="50" t="s">
        <v>66</v>
      </c>
      <c r="E36" s="49">
        <v>0</v>
      </c>
      <c r="F36" s="49">
        <v>0</v>
      </c>
    </row>
    <row r="37" spans="1:6" ht="14.45" customHeight="1" x14ac:dyDescent="0.25">
      <c r="A37" s="48" t="s">
        <v>67</v>
      </c>
      <c r="B37" s="49">
        <v>0</v>
      </c>
      <c r="C37" s="49">
        <v>0</v>
      </c>
      <c r="D37" s="50" t="s">
        <v>68</v>
      </c>
      <c r="E37" s="49">
        <v>0</v>
      </c>
      <c r="F37" s="49">
        <v>0</v>
      </c>
    </row>
    <row r="38" spans="1:6" x14ac:dyDescent="0.25">
      <c r="A38" s="48" t="s">
        <v>69</v>
      </c>
      <c r="B38" s="49">
        <f>SUM(B39:B40)</f>
        <v>0</v>
      </c>
      <c r="C38" s="49">
        <f>SUM(C39:C40)</f>
        <v>0</v>
      </c>
      <c r="D38" s="48" t="s">
        <v>70</v>
      </c>
      <c r="E38" s="49">
        <f>SUM(E39:E41)</f>
        <v>0</v>
      </c>
      <c r="F38" s="49">
        <f>SUM(F39:F41)</f>
        <v>0</v>
      </c>
    </row>
    <row r="39" spans="1:6" x14ac:dyDescent="0.25">
      <c r="A39" s="50" t="s">
        <v>71</v>
      </c>
      <c r="B39" s="49">
        <v>0</v>
      </c>
      <c r="C39" s="49">
        <v>0</v>
      </c>
      <c r="D39" s="50" t="s">
        <v>72</v>
      </c>
      <c r="E39" s="49">
        <v>0</v>
      </c>
      <c r="F39" s="49">
        <v>0</v>
      </c>
    </row>
    <row r="40" spans="1:6" x14ac:dyDescent="0.25">
      <c r="A40" s="50" t="s">
        <v>73</v>
      </c>
      <c r="B40" s="49">
        <v>0</v>
      </c>
      <c r="C40" s="49">
        <v>0</v>
      </c>
      <c r="D40" s="50" t="s">
        <v>74</v>
      </c>
      <c r="E40" s="49">
        <v>0</v>
      </c>
      <c r="F40" s="49">
        <v>0</v>
      </c>
    </row>
    <row r="41" spans="1:6" x14ac:dyDescent="0.25">
      <c r="A41" s="48" t="s">
        <v>75</v>
      </c>
      <c r="B41" s="49">
        <f>SUM(B42:B45)</f>
        <v>0</v>
      </c>
      <c r="C41" s="49">
        <f>SUM(C42:C45)</f>
        <v>0</v>
      </c>
      <c r="D41" s="50" t="s">
        <v>76</v>
      </c>
      <c r="E41" s="49">
        <v>0</v>
      </c>
      <c r="F41" s="49">
        <v>0</v>
      </c>
    </row>
    <row r="42" spans="1:6" x14ac:dyDescent="0.25">
      <c r="A42" s="50" t="s">
        <v>77</v>
      </c>
      <c r="B42" s="49">
        <v>0</v>
      </c>
      <c r="C42" s="49">
        <v>0</v>
      </c>
      <c r="D42" s="48" t="s">
        <v>78</v>
      </c>
      <c r="E42" s="49">
        <f>SUM(E43:E45)</f>
        <v>0</v>
      </c>
      <c r="F42" s="49">
        <f>SUM(F43:F45)</f>
        <v>0</v>
      </c>
    </row>
    <row r="43" spans="1:6" x14ac:dyDescent="0.25">
      <c r="A43" s="50" t="s">
        <v>79</v>
      </c>
      <c r="B43" s="49">
        <v>0</v>
      </c>
      <c r="C43" s="49">
        <v>0</v>
      </c>
      <c r="D43" s="50" t="s">
        <v>80</v>
      </c>
      <c r="E43" s="49">
        <v>0</v>
      </c>
      <c r="F43" s="49">
        <v>0</v>
      </c>
    </row>
    <row r="44" spans="1:6" x14ac:dyDescent="0.25">
      <c r="A44" s="50" t="s">
        <v>81</v>
      </c>
      <c r="B44" s="49">
        <v>0</v>
      </c>
      <c r="C44" s="49">
        <v>0</v>
      </c>
      <c r="D44" s="50" t="s">
        <v>82</v>
      </c>
      <c r="E44" s="49">
        <v>0</v>
      </c>
      <c r="F44" s="49">
        <v>0</v>
      </c>
    </row>
    <row r="45" spans="1:6" x14ac:dyDescent="0.25">
      <c r="A45" s="50" t="s">
        <v>83</v>
      </c>
      <c r="B45" s="49">
        <v>0</v>
      </c>
      <c r="C45" s="49">
        <v>0</v>
      </c>
      <c r="D45" s="50" t="s">
        <v>84</v>
      </c>
      <c r="E45" s="49">
        <v>0</v>
      </c>
      <c r="F45" s="49">
        <v>0</v>
      </c>
    </row>
    <row r="46" spans="1:6" x14ac:dyDescent="0.25">
      <c r="A46" s="47"/>
      <c r="B46" s="51"/>
      <c r="C46" s="51"/>
      <c r="D46" s="47"/>
      <c r="E46" s="51"/>
      <c r="F46" s="51"/>
    </row>
    <row r="47" spans="1:6" x14ac:dyDescent="0.25">
      <c r="A47" s="3" t="s">
        <v>85</v>
      </c>
      <c r="B47" s="4">
        <f>B9+B17+B25+B31+B38+B41</f>
        <v>5086907.6099999994</v>
      </c>
      <c r="C47" s="4">
        <f>C9+C17+C25+C31+C38+C41</f>
        <v>7151197.6800000006</v>
      </c>
      <c r="D47" s="2" t="s">
        <v>86</v>
      </c>
      <c r="E47" s="4">
        <f>E9+E19+E23+E26+E27+E31+E38+E42</f>
        <v>1344589.1</v>
      </c>
      <c r="F47" s="4">
        <f>F9+F19+F23+F26+F27+F31+F38+F42</f>
        <v>1009717.01</v>
      </c>
    </row>
    <row r="48" spans="1:6" x14ac:dyDescent="0.25">
      <c r="A48" s="47"/>
      <c r="B48" s="51"/>
      <c r="C48" s="51"/>
      <c r="D48" s="47"/>
      <c r="E48" s="51"/>
      <c r="F48" s="51"/>
    </row>
    <row r="49" spans="1:6" x14ac:dyDescent="0.25">
      <c r="A49" s="2" t="s">
        <v>87</v>
      </c>
      <c r="B49" s="51"/>
      <c r="C49" s="51"/>
      <c r="D49" s="2" t="s">
        <v>88</v>
      </c>
      <c r="E49" s="51"/>
      <c r="F49" s="51"/>
    </row>
    <row r="50" spans="1:6" x14ac:dyDescent="0.25">
      <c r="A50" s="48" t="s">
        <v>89</v>
      </c>
      <c r="B50" s="49">
        <v>0</v>
      </c>
      <c r="C50" s="49">
        <v>0</v>
      </c>
      <c r="D50" s="48" t="s">
        <v>90</v>
      </c>
      <c r="E50" s="49">
        <v>0</v>
      </c>
      <c r="F50" s="49">
        <v>0</v>
      </c>
    </row>
    <row r="51" spans="1:6" x14ac:dyDescent="0.25">
      <c r="A51" s="48" t="s">
        <v>91</v>
      </c>
      <c r="B51" s="49">
        <v>0</v>
      </c>
      <c r="C51" s="49">
        <v>0</v>
      </c>
      <c r="D51" s="48" t="s">
        <v>92</v>
      </c>
      <c r="E51" s="49">
        <v>0</v>
      </c>
      <c r="F51" s="49">
        <v>0</v>
      </c>
    </row>
    <row r="52" spans="1:6" x14ac:dyDescent="0.25">
      <c r="A52" s="48" t="s">
        <v>93</v>
      </c>
      <c r="B52" s="49">
        <v>0</v>
      </c>
      <c r="C52" s="49">
        <v>0</v>
      </c>
      <c r="D52" s="48" t="s">
        <v>94</v>
      </c>
      <c r="E52" s="49">
        <v>0</v>
      </c>
      <c r="F52" s="49">
        <v>0</v>
      </c>
    </row>
    <row r="53" spans="1:6" x14ac:dyDescent="0.25">
      <c r="A53" s="48" t="s">
        <v>95</v>
      </c>
      <c r="B53" s="49">
        <v>8379308.1500000004</v>
      </c>
      <c r="C53" s="49">
        <v>8058623.6699999999</v>
      </c>
      <c r="D53" s="48" t="s">
        <v>96</v>
      </c>
      <c r="E53" s="49">
        <v>0</v>
      </c>
      <c r="F53" s="49">
        <v>0</v>
      </c>
    </row>
    <row r="54" spans="1:6" x14ac:dyDescent="0.25">
      <c r="A54" s="48" t="s">
        <v>97</v>
      </c>
      <c r="B54" s="49">
        <v>2364857.71</v>
      </c>
      <c r="C54" s="49">
        <v>2364857.71</v>
      </c>
      <c r="D54" s="48" t="s">
        <v>98</v>
      </c>
      <c r="E54" s="49">
        <v>0</v>
      </c>
      <c r="F54" s="49">
        <v>0</v>
      </c>
    </row>
    <row r="55" spans="1:6" x14ac:dyDescent="0.25">
      <c r="A55" s="48" t="s">
        <v>99</v>
      </c>
      <c r="B55" s="49">
        <v>-8503443.1899999995</v>
      </c>
      <c r="C55" s="49">
        <v>-7010344.6699999999</v>
      </c>
      <c r="D55" s="52" t="s">
        <v>100</v>
      </c>
      <c r="E55" s="49">
        <v>0</v>
      </c>
      <c r="F55" s="49">
        <v>0</v>
      </c>
    </row>
    <row r="56" spans="1:6" x14ac:dyDescent="0.25">
      <c r="A56" s="48" t="s">
        <v>101</v>
      </c>
      <c r="B56" s="49">
        <v>0</v>
      </c>
      <c r="C56" s="49">
        <v>0</v>
      </c>
      <c r="D56" s="47"/>
      <c r="E56" s="51"/>
      <c r="F56" s="51"/>
    </row>
    <row r="57" spans="1:6" x14ac:dyDescent="0.25">
      <c r="A57" s="48" t="s">
        <v>102</v>
      </c>
      <c r="B57" s="49">
        <v>0</v>
      </c>
      <c r="C57" s="49">
        <v>0</v>
      </c>
      <c r="D57" s="2" t="s">
        <v>103</v>
      </c>
      <c r="E57" s="4">
        <f>SUM(E50:E55)</f>
        <v>0</v>
      </c>
      <c r="F57" s="4">
        <f>SUM(F50:F55)</f>
        <v>0</v>
      </c>
    </row>
    <row r="58" spans="1:6" x14ac:dyDescent="0.25">
      <c r="A58" s="48" t="s">
        <v>104</v>
      </c>
      <c r="B58" s="49">
        <v>0</v>
      </c>
      <c r="C58" s="49">
        <v>0</v>
      </c>
      <c r="D58" s="47"/>
      <c r="E58" s="51"/>
      <c r="F58" s="51"/>
    </row>
    <row r="59" spans="1:6" x14ac:dyDescent="0.25">
      <c r="A59" s="47"/>
      <c r="B59" s="51"/>
      <c r="C59" s="51"/>
      <c r="D59" s="2" t="s">
        <v>105</v>
      </c>
      <c r="E59" s="4">
        <f>E47+E57</f>
        <v>1344589.1</v>
      </c>
      <c r="F59" s="4">
        <f>F47+F57</f>
        <v>1009717.01</v>
      </c>
    </row>
    <row r="60" spans="1:6" x14ac:dyDescent="0.25">
      <c r="A60" s="3" t="s">
        <v>106</v>
      </c>
      <c r="B60" s="4">
        <f>SUM(B50:B58)</f>
        <v>2240722.67</v>
      </c>
      <c r="C60" s="4">
        <f>SUM(C50:C58)</f>
        <v>3413136.709999999</v>
      </c>
      <c r="D60" s="47"/>
      <c r="E60" s="51"/>
      <c r="F60" s="51"/>
    </row>
    <row r="61" spans="1:6" x14ac:dyDescent="0.25">
      <c r="A61" s="47"/>
      <c r="B61" s="51"/>
      <c r="C61" s="51"/>
      <c r="D61" s="53" t="s">
        <v>107</v>
      </c>
      <c r="E61" s="51"/>
      <c r="F61" s="51"/>
    </row>
    <row r="62" spans="1:6" x14ac:dyDescent="0.25">
      <c r="A62" s="3" t="s">
        <v>108</v>
      </c>
      <c r="B62" s="4">
        <f>SUM(B47+B60)</f>
        <v>7327630.2799999993</v>
      </c>
      <c r="C62" s="4">
        <f>SUM(C47+C60)</f>
        <v>10564334.390000001</v>
      </c>
      <c r="D62" s="47"/>
      <c r="E62" s="51"/>
      <c r="F62" s="51"/>
    </row>
    <row r="63" spans="1:6" x14ac:dyDescent="0.25">
      <c r="A63" s="47"/>
      <c r="B63" s="47"/>
      <c r="C63" s="47"/>
      <c r="D63" s="54" t="s">
        <v>109</v>
      </c>
      <c r="E63" s="49">
        <f>SUM(E64:E66)</f>
        <v>0</v>
      </c>
      <c r="F63" s="49">
        <f>SUM(F64:F66)</f>
        <v>0</v>
      </c>
    </row>
    <row r="64" spans="1:6" x14ac:dyDescent="0.25">
      <c r="A64" s="47"/>
      <c r="B64" s="47"/>
      <c r="C64" s="47"/>
      <c r="D64" s="48" t="s">
        <v>110</v>
      </c>
      <c r="E64" s="49">
        <v>0</v>
      </c>
      <c r="F64" s="49">
        <v>0</v>
      </c>
    </row>
    <row r="65" spans="1:6" x14ac:dyDescent="0.25">
      <c r="A65" s="47"/>
      <c r="B65" s="47"/>
      <c r="C65" s="47"/>
      <c r="D65" s="52" t="s">
        <v>111</v>
      </c>
      <c r="E65" s="49">
        <v>0</v>
      </c>
      <c r="F65" s="49">
        <v>0</v>
      </c>
    </row>
    <row r="66" spans="1:6" x14ac:dyDescent="0.25">
      <c r="A66" s="47"/>
      <c r="B66" s="47"/>
      <c r="C66" s="47"/>
      <c r="D66" s="48" t="s">
        <v>112</v>
      </c>
      <c r="E66" s="49">
        <v>0</v>
      </c>
      <c r="F66" s="49">
        <v>0</v>
      </c>
    </row>
    <row r="67" spans="1:6" x14ac:dyDescent="0.25">
      <c r="A67" s="47"/>
      <c r="B67" s="47"/>
      <c r="C67" s="47"/>
      <c r="D67" s="47"/>
      <c r="E67" s="51"/>
      <c r="F67" s="51"/>
    </row>
    <row r="68" spans="1:6" x14ac:dyDescent="0.25">
      <c r="A68" s="47"/>
      <c r="B68" s="47"/>
      <c r="C68" s="47"/>
      <c r="D68" s="54" t="s">
        <v>113</v>
      </c>
      <c r="E68" s="49">
        <f>SUM(E69:E73)</f>
        <v>5983041.1800000006</v>
      </c>
      <c r="F68" s="49">
        <f>SUM(F69:F73)</f>
        <v>9554617.3800000008</v>
      </c>
    </row>
    <row r="69" spans="1:6" x14ac:dyDescent="0.25">
      <c r="A69" s="55"/>
      <c r="B69" s="47"/>
      <c r="C69" s="47"/>
      <c r="D69" s="48" t="s">
        <v>114</v>
      </c>
      <c r="E69" s="49">
        <v>1460298.32</v>
      </c>
      <c r="F69" s="49">
        <v>3668037.19</v>
      </c>
    </row>
    <row r="70" spans="1:6" x14ac:dyDescent="0.25">
      <c r="A70" s="55"/>
      <c r="B70" s="47"/>
      <c r="C70" s="47"/>
      <c r="D70" s="48" t="s">
        <v>115</v>
      </c>
      <c r="E70" s="49">
        <v>4465575.12</v>
      </c>
      <c r="F70" s="49">
        <v>5829412.4500000002</v>
      </c>
    </row>
    <row r="71" spans="1:6" x14ac:dyDescent="0.25">
      <c r="A71" s="55"/>
      <c r="B71" s="47"/>
      <c r="C71" s="47"/>
      <c r="D71" s="48" t="s">
        <v>116</v>
      </c>
      <c r="E71" s="49">
        <v>0</v>
      </c>
      <c r="F71" s="49">
        <v>0</v>
      </c>
    </row>
    <row r="72" spans="1:6" x14ac:dyDescent="0.25">
      <c r="A72" s="55"/>
      <c r="B72" s="47"/>
      <c r="C72" s="47"/>
      <c r="D72" s="48" t="s">
        <v>117</v>
      </c>
      <c r="E72" s="49">
        <v>0</v>
      </c>
      <c r="F72" s="49">
        <v>0</v>
      </c>
    </row>
    <row r="73" spans="1:6" x14ac:dyDescent="0.25">
      <c r="A73" s="55"/>
      <c r="B73" s="47"/>
      <c r="C73" s="47"/>
      <c r="D73" s="48" t="s">
        <v>118</v>
      </c>
      <c r="E73" s="49">
        <v>57167.74</v>
      </c>
      <c r="F73" s="49">
        <v>57167.74</v>
      </c>
    </row>
    <row r="74" spans="1:6" x14ac:dyDescent="0.25">
      <c r="A74" s="55"/>
      <c r="B74" s="47"/>
      <c r="C74" s="47"/>
      <c r="D74" s="47"/>
      <c r="E74" s="51"/>
      <c r="F74" s="51"/>
    </row>
    <row r="75" spans="1:6" x14ac:dyDescent="0.25">
      <c r="A75" s="55"/>
      <c r="B75" s="47"/>
      <c r="C75" s="47"/>
      <c r="D75" s="54" t="s">
        <v>119</v>
      </c>
      <c r="E75" s="49">
        <f>E76+E77</f>
        <v>0</v>
      </c>
      <c r="F75" s="49">
        <f>F76+F77</f>
        <v>0</v>
      </c>
    </row>
    <row r="76" spans="1:6" x14ac:dyDescent="0.25">
      <c r="A76" s="55"/>
      <c r="B76" s="47"/>
      <c r="C76" s="47"/>
      <c r="D76" s="48" t="s">
        <v>120</v>
      </c>
      <c r="E76" s="49">
        <v>0</v>
      </c>
      <c r="F76" s="49">
        <v>0</v>
      </c>
    </row>
    <row r="77" spans="1:6" x14ac:dyDescent="0.25">
      <c r="A77" s="55"/>
      <c r="B77" s="47"/>
      <c r="C77" s="47"/>
      <c r="D77" s="48" t="s">
        <v>121</v>
      </c>
      <c r="E77" s="49">
        <v>0</v>
      </c>
      <c r="F77" s="49">
        <v>0</v>
      </c>
    </row>
    <row r="78" spans="1:6" x14ac:dyDescent="0.25">
      <c r="A78" s="55"/>
      <c r="B78" s="47"/>
      <c r="C78" s="47"/>
      <c r="D78" s="47"/>
      <c r="E78" s="51"/>
      <c r="F78" s="51"/>
    </row>
    <row r="79" spans="1:6" x14ac:dyDescent="0.25">
      <c r="A79" s="55"/>
      <c r="B79" s="47"/>
      <c r="C79" s="47"/>
      <c r="D79" s="2" t="s">
        <v>122</v>
      </c>
      <c r="E79" s="4">
        <f>E63+E68+E75</f>
        <v>5983041.1800000006</v>
      </c>
      <c r="F79" s="4">
        <f>F63+F68+F75</f>
        <v>9554617.3800000008</v>
      </c>
    </row>
    <row r="80" spans="1:6" x14ac:dyDescent="0.25">
      <c r="A80" s="55"/>
      <c r="B80" s="47"/>
      <c r="C80" s="47"/>
      <c r="D80" s="47"/>
      <c r="E80" s="51"/>
      <c r="F80" s="51"/>
    </row>
    <row r="81" spans="1:13" x14ac:dyDescent="0.25">
      <c r="A81" s="55"/>
      <c r="B81" s="47"/>
      <c r="C81" s="47"/>
      <c r="D81" s="2" t="s">
        <v>123</v>
      </c>
      <c r="E81" s="4">
        <f>E59+E79</f>
        <v>7327630.2800000012</v>
      </c>
      <c r="F81" s="4">
        <f>F59+F79</f>
        <v>10564334.390000001</v>
      </c>
    </row>
    <row r="82" spans="1:13" x14ac:dyDescent="0.25">
      <c r="A82" s="56"/>
      <c r="B82" s="57"/>
      <c r="C82" s="57"/>
      <c r="D82" s="57"/>
      <c r="E82" s="58"/>
      <c r="F82" s="58"/>
    </row>
    <row r="84" spans="1:13" x14ac:dyDescent="0.25"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</row>
    <row r="85" spans="1:13" x14ac:dyDescent="0.25"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B9:C62 E47:F47 E50:F81 E9:F45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9"/>
  <sheetViews>
    <sheetView showGridLines="0" zoomScale="64" zoomScaleNormal="70" workbookViewId="0">
      <selection sqref="A1:G1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56" t="s">
        <v>437</v>
      </c>
      <c r="B1" s="149"/>
      <c r="C1" s="149"/>
      <c r="D1" s="149"/>
      <c r="E1" s="149"/>
      <c r="F1" s="149"/>
      <c r="G1" s="150"/>
    </row>
    <row r="2" spans="1:7" x14ac:dyDescent="0.25">
      <c r="A2" s="114" t="str">
        <f>'Formato 1'!A2</f>
        <v>INSTITUTO MUNICIPAL DE LA JUVENTUD DE LEON GUANAJUATO</v>
      </c>
      <c r="B2" s="115"/>
      <c r="C2" s="115"/>
      <c r="D2" s="115"/>
      <c r="E2" s="115"/>
      <c r="F2" s="115"/>
      <c r="G2" s="116"/>
    </row>
    <row r="3" spans="1:7" x14ac:dyDescent="0.25">
      <c r="A3" s="117" t="s">
        <v>302</v>
      </c>
      <c r="B3" s="118"/>
      <c r="C3" s="118"/>
      <c r="D3" s="118"/>
      <c r="E3" s="118"/>
      <c r="F3" s="118"/>
      <c r="G3" s="119"/>
    </row>
    <row r="4" spans="1:7" x14ac:dyDescent="0.25">
      <c r="A4" s="117" t="s">
        <v>438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x14ac:dyDescent="0.25">
      <c r="A7" s="151" t="s">
        <v>439</v>
      </c>
      <c r="B7" s="154" t="s">
        <v>304</v>
      </c>
      <c r="C7" s="154"/>
      <c r="D7" s="154"/>
      <c r="E7" s="154"/>
      <c r="F7" s="154"/>
      <c r="G7" s="154" t="s">
        <v>305</v>
      </c>
    </row>
    <row r="8" spans="1:7" ht="30" x14ac:dyDescent="0.25">
      <c r="A8" s="152"/>
      <c r="B8" s="7" t="s">
        <v>306</v>
      </c>
      <c r="C8" s="34" t="s">
        <v>402</v>
      </c>
      <c r="D8" s="34" t="s">
        <v>237</v>
      </c>
      <c r="E8" s="34" t="s">
        <v>192</v>
      </c>
      <c r="F8" s="34" t="s">
        <v>209</v>
      </c>
      <c r="G8" s="164"/>
    </row>
    <row r="9" spans="1:7" ht="15.75" customHeight="1" x14ac:dyDescent="0.25">
      <c r="A9" s="27" t="s">
        <v>440</v>
      </c>
      <c r="B9" s="123">
        <f>SUM(B10,B11,B12,B15,B16,B19)</f>
        <v>32641195.004251365</v>
      </c>
      <c r="C9" s="123">
        <f>SUM(C10,C11,C12,C15,C16,C19)</f>
        <v>50000</v>
      </c>
      <c r="D9" s="123">
        <f>SUM(D10,D11,D12,D15,D16,D19)</f>
        <v>32691195.004251365</v>
      </c>
      <c r="E9" s="123">
        <f>SUM(E10,E11,E12,E15,E16,E19)</f>
        <v>31040432.119999997</v>
      </c>
      <c r="F9" s="123">
        <f>SUM(F10,F11,F12,F15,F16,F19)</f>
        <v>30423348.350000001</v>
      </c>
      <c r="G9" s="123">
        <f>SUM(G10,G11,G12,G15,G16,G19)</f>
        <v>1650762.8842513673</v>
      </c>
    </row>
    <row r="10" spans="1:7" x14ac:dyDescent="0.25">
      <c r="A10" s="60" t="s">
        <v>441</v>
      </c>
      <c r="B10" s="77">
        <v>32641195.004251365</v>
      </c>
      <c r="C10" s="77">
        <v>50000</v>
      </c>
      <c r="D10" s="77">
        <v>32691195.004251365</v>
      </c>
      <c r="E10" s="77">
        <v>31040432.119999997</v>
      </c>
      <c r="F10" s="77">
        <v>30423348.350000001</v>
      </c>
      <c r="G10" s="79">
        <f>D10-E10</f>
        <v>1650762.8842513673</v>
      </c>
    </row>
    <row r="11" spans="1:7" ht="15.75" customHeight="1" x14ac:dyDescent="0.25">
      <c r="A11" s="60" t="s">
        <v>442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0">D11-E11</f>
        <v>0</v>
      </c>
    </row>
    <row r="12" spans="1:7" x14ac:dyDescent="0.25">
      <c r="A12" s="60" t="s">
        <v>443</v>
      </c>
      <c r="B12" s="79">
        <f>B13+B14</f>
        <v>0</v>
      </c>
      <c r="C12" s="79">
        <f t="shared" ref="C12:G12" si="1">C13+C14</f>
        <v>0</v>
      </c>
      <c r="D12" s="79">
        <f t="shared" si="1"/>
        <v>0</v>
      </c>
      <c r="E12" s="79">
        <f t="shared" si="1"/>
        <v>0</v>
      </c>
      <c r="F12" s="79">
        <f t="shared" si="1"/>
        <v>0</v>
      </c>
      <c r="G12" s="79">
        <f t="shared" si="1"/>
        <v>0</v>
      </c>
    </row>
    <row r="13" spans="1:7" x14ac:dyDescent="0.25">
      <c r="A13" s="80" t="s">
        <v>444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0"/>
        <v>0</v>
      </c>
    </row>
    <row r="14" spans="1:7" x14ac:dyDescent="0.25">
      <c r="A14" s="80" t="s">
        <v>445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0"/>
        <v>0</v>
      </c>
    </row>
    <row r="15" spans="1:7" x14ac:dyDescent="0.25">
      <c r="A15" s="60" t="s">
        <v>446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0"/>
        <v>0</v>
      </c>
    </row>
    <row r="16" spans="1:7" ht="30" x14ac:dyDescent="0.25">
      <c r="A16" s="61" t="s">
        <v>447</v>
      </c>
      <c r="B16" s="79">
        <f>B17+B18</f>
        <v>0</v>
      </c>
      <c r="C16" s="79">
        <f t="shared" ref="C16:G16" si="2">C17+C18</f>
        <v>0</v>
      </c>
      <c r="D16" s="79">
        <f t="shared" si="2"/>
        <v>0</v>
      </c>
      <c r="E16" s="79">
        <f t="shared" si="2"/>
        <v>0</v>
      </c>
      <c r="F16" s="79">
        <f t="shared" si="2"/>
        <v>0</v>
      </c>
      <c r="G16" s="79">
        <f t="shared" si="2"/>
        <v>0</v>
      </c>
    </row>
    <row r="17" spans="1:7" x14ac:dyDescent="0.25">
      <c r="A17" s="80" t="s">
        <v>448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0"/>
        <v>0</v>
      </c>
    </row>
    <row r="18" spans="1:7" x14ac:dyDescent="0.25">
      <c r="A18" s="80" t="s">
        <v>449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0"/>
        <v>0</v>
      </c>
    </row>
    <row r="19" spans="1:7" x14ac:dyDescent="0.25">
      <c r="A19" s="60" t="s">
        <v>450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0"/>
        <v>0</v>
      </c>
    </row>
    <row r="20" spans="1:7" x14ac:dyDescent="0.25">
      <c r="A20" s="47"/>
      <c r="B20" s="81"/>
      <c r="C20" s="81"/>
      <c r="D20" s="81"/>
      <c r="E20" s="81"/>
      <c r="F20" s="81"/>
      <c r="G20" s="81"/>
    </row>
    <row r="21" spans="1:7" x14ac:dyDescent="0.25">
      <c r="A21" s="35" t="s">
        <v>451</v>
      </c>
      <c r="B21" s="37">
        <f>SUM(B22,B23,B24,B27,B28,B31)</f>
        <v>0</v>
      </c>
      <c r="C21" s="37">
        <f t="shared" ref="C21:F21" si="3">SUM(C22,C23,C24,C27,C28,C31)</f>
        <v>0</v>
      </c>
      <c r="D21" s="37">
        <f t="shared" si="3"/>
        <v>0</v>
      </c>
      <c r="E21" s="37">
        <f t="shared" si="3"/>
        <v>0</v>
      </c>
      <c r="F21" s="37">
        <f t="shared" si="3"/>
        <v>0</v>
      </c>
      <c r="G21" s="37">
        <f>SUM(G22,G23,G24,G27,G28,G31)</f>
        <v>0</v>
      </c>
    </row>
    <row r="22" spans="1:7" x14ac:dyDescent="0.25">
      <c r="A22" s="60" t="s">
        <v>441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f t="shared" ref="G22:G31" si="4">D22-E22</f>
        <v>0</v>
      </c>
    </row>
    <row r="23" spans="1:7" x14ac:dyDescent="0.25">
      <c r="A23" s="60" t="s">
        <v>442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si="4"/>
        <v>0</v>
      </c>
    </row>
    <row r="24" spans="1:7" x14ac:dyDescent="0.25">
      <c r="A24" s="60" t="s">
        <v>443</v>
      </c>
      <c r="B24" s="79">
        <f t="shared" ref="B24:G24" si="5">B25+B26</f>
        <v>0</v>
      </c>
      <c r="C24" s="79">
        <f t="shared" si="5"/>
        <v>0</v>
      </c>
      <c r="D24" s="79">
        <f t="shared" si="5"/>
        <v>0</v>
      </c>
      <c r="E24" s="79">
        <f t="shared" si="5"/>
        <v>0</v>
      </c>
      <c r="F24" s="79">
        <f t="shared" si="5"/>
        <v>0</v>
      </c>
      <c r="G24" s="78">
        <f t="shared" si="5"/>
        <v>0</v>
      </c>
    </row>
    <row r="25" spans="1:7" x14ac:dyDescent="0.25">
      <c r="A25" s="80" t="s">
        <v>444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4"/>
        <v>0</v>
      </c>
    </row>
    <row r="26" spans="1:7" x14ac:dyDescent="0.25">
      <c r="A26" s="80" t="s">
        <v>445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4"/>
        <v>0</v>
      </c>
    </row>
    <row r="27" spans="1:7" x14ac:dyDescent="0.25">
      <c r="A27" s="60" t="s">
        <v>446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4"/>
        <v>0</v>
      </c>
    </row>
    <row r="28" spans="1:7" ht="30" x14ac:dyDescent="0.25">
      <c r="A28" s="61" t="s">
        <v>447</v>
      </c>
      <c r="B28" s="79">
        <f t="shared" ref="B28:G28" si="6">B29+B30</f>
        <v>0</v>
      </c>
      <c r="C28" s="79">
        <f t="shared" si="6"/>
        <v>0</v>
      </c>
      <c r="D28" s="79">
        <f t="shared" si="6"/>
        <v>0</v>
      </c>
      <c r="E28" s="79">
        <f t="shared" si="6"/>
        <v>0</v>
      </c>
      <c r="F28" s="79">
        <f t="shared" si="6"/>
        <v>0</v>
      </c>
      <c r="G28" s="78">
        <f t="shared" si="6"/>
        <v>0</v>
      </c>
    </row>
    <row r="29" spans="1:7" x14ac:dyDescent="0.25">
      <c r="A29" s="80" t="s">
        <v>448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4"/>
        <v>0</v>
      </c>
    </row>
    <row r="30" spans="1:7" x14ac:dyDescent="0.25">
      <c r="A30" s="80" t="s">
        <v>449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4"/>
        <v>0</v>
      </c>
    </row>
    <row r="31" spans="1:7" x14ac:dyDescent="0.25">
      <c r="A31" s="60" t="s">
        <v>450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4"/>
        <v>0</v>
      </c>
    </row>
    <row r="32" spans="1:7" x14ac:dyDescent="0.25">
      <c r="A32" s="47"/>
      <c r="B32" s="81"/>
      <c r="C32" s="81"/>
      <c r="D32" s="81"/>
      <c r="E32" s="81"/>
      <c r="F32" s="81"/>
      <c r="G32" s="81"/>
    </row>
    <row r="33" spans="1:7" ht="14.45" customHeight="1" x14ac:dyDescent="0.25">
      <c r="A33" s="3" t="s">
        <v>452</v>
      </c>
      <c r="B33" s="37">
        <f>B21+B9</f>
        <v>32641195.004251365</v>
      </c>
      <c r="C33" s="37">
        <f t="shared" ref="C33:G33" si="7">C21+C9</f>
        <v>50000</v>
      </c>
      <c r="D33" s="37">
        <f t="shared" si="7"/>
        <v>32691195.004251365</v>
      </c>
      <c r="E33" s="37">
        <f t="shared" si="7"/>
        <v>31040432.119999997</v>
      </c>
      <c r="F33" s="37">
        <f t="shared" si="7"/>
        <v>30423348.350000001</v>
      </c>
      <c r="G33" s="37">
        <f t="shared" si="7"/>
        <v>1650762.8842513673</v>
      </c>
    </row>
    <row r="34" spans="1:7" ht="14.45" customHeight="1" x14ac:dyDescent="0.25">
      <c r="A34" s="57"/>
      <c r="B34" s="82"/>
      <c r="C34" s="82"/>
      <c r="D34" s="82"/>
      <c r="E34" s="82"/>
      <c r="F34" s="82"/>
      <c r="G34" s="82"/>
    </row>
    <row r="38" spans="1:7" x14ac:dyDescent="0.25">
      <c r="B38" s="179"/>
      <c r="C38" s="179"/>
      <c r="D38" s="179"/>
      <c r="E38" s="179"/>
      <c r="F38" s="179"/>
      <c r="G38" s="179"/>
    </row>
    <row r="39" spans="1:7" x14ac:dyDescent="0.25">
      <c r="B39" s="179"/>
      <c r="C39" s="179"/>
      <c r="D39" s="179"/>
      <c r="E39" s="179"/>
      <c r="F39" s="179"/>
      <c r="G39" s="179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96F8C1FB-8224-4C21-851D-B60E7FDDD2E3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67" t="s">
        <v>453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>INSTITUTO MUNICIPAL DE LA JUVENTUD DE LEON GUANAJUATO</v>
      </c>
      <c r="B2" s="133"/>
      <c r="C2" s="133"/>
      <c r="D2" s="133"/>
      <c r="E2" s="133"/>
      <c r="F2" s="133"/>
      <c r="G2" s="134"/>
    </row>
    <row r="3" spans="1:7" x14ac:dyDescent="0.25">
      <c r="A3" s="135" t="s">
        <v>454</v>
      </c>
      <c r="B3" s="136"/>
      <c r="C3" s="136"/>
      <c r="D3" s="136"/>
      <c r="E3" s="136"/>
      <c r="F3" s="136"/>
      <c r="G3" s="137"/>
    </row>
    <row r="4" spans="1:7" x14ac:dyDescent="0.25">
      <c r="A4" s="135" t="s">
        <v>2</v>
      </c>
      <c r="B4" s="136"/>
      <c r="C4" s="136"/>
      <c r="D4" s="136"/>
      <c r="E4" s="136"/>
      <c r="F4" s="136"/>
      <c r="G4" s="137"/>
    </row>
    <row r="5" spans="1:7" x14ac:dyDescent="0.25">
      <c r="A5" s="135" t="s">
        <v>455</v>
      </c>
      <c r="B5" s="136"/>
      <c r="C5" s="136"/>
      <c r="D5" s="136"/>
      <c r="E5" s="136"/>
      <c r="F5" s="136"/>
      <c r="G5" s="137"/>
    </row>
    <row r="6" spans="1:7" x14ac:dyDescent="0.25">
      <c r="A6" s="165" t="s">
        <v>456</v>
      </c>
      <c r="B6" s="38">
        <v>2022</v>
      </c>
      <c r="C6" s="165">
        <f>+B6+1</f>
        <v>2023</v>
      </c>
      <c r="D6" s="165">
        <f>+C6+1</f>
        <v>2024</v>
      </c>
      <c r="E6" s="165">
        <f>+D6+1</f>
        <v>2025</v>
      </c>
      <c r="F6" s="165">
        <f>+E6+1</f>
        <v>2026</v>
      </c>
      <c r="G6" s="165">
        <f>+F6+1</f>
        <v>2027</v>
      </c>
    </row>
    <row r="7" spans="1:7" ht="83.25" customHeight="1" x14ac:dyDescent="0.25">
      <c r="A7" s="166"/>
      <c r="B7" s="72" t="s">
        <v>457</v>
      </c>
      <c r="C7" s="166"/>
      <c r="D7" s="166"/>
      <c r="E7" s="166"/>
      <c r="F7" s="166"/>
      <c r="G7" s="166"/>
    </row>
    <row r="8" spans="1:7" ht="30" x14ac:dyDescent="0.25">
      <c r="A8" s="73" t="s">
        <v>458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240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241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242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459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244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245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460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461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462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265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463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464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465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466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467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291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292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468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295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469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297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470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299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471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68" t="s">
        <v>472</v>
      </c>
      <c r="B1" s="168"/>
      <c r="C1" s="168"/>
      <c r="D1" s="168"/>
      <c r="E1" s="168"/>
      <c r="F1" s="168"/>
      <c r="G1" s="168"/>
    </row>
    <row r="2" spans="1:7" x14ac:dyDescent="0.25">
      <c r="A2" s="132" t="str">
        <f>'Formato 1'!A2</f>
        <v>INSTITUTO MUNICIPAL DE LA JUVENTUD DE LEON GUANAJUATO</v>
      </c>
      <c r="B2" s="133"/>
      <c r="C2" s="133"/>
      <c r="D2" s="133"/>
      <c r="E2" s="133"/>
      <c r="F2" s="133"/>
      <c r="G2" s="134"/>
    </row>
    <row r="3" spans="1:7" x14ac:dyDescent="0.25">
      <c r="A3" s="117" t="s">
        <v>473</v>
      </c>
      <c r="B3" s="118"/>
      <c r="C3" s="118"/>
      <c r="D3" s="118"/>
      <c r="E3" s="118"/>
      <c r="F3" s="118"/>
      <c r="G3" s="119"/>
    </row>
    <row r="4" spans="1:7" x14ac:dyDescent="0.25">
      <c r="A4" s="117" t="s">
        <v>2</v>
      </c>
      <c r="B4" s="118"/>
      <c r="C4" s="118"/>
      <c r="D4" s="118"/>
      <c r="E4" s="118"/>
      <c r="F4" s="118"/>
      <c r="G4" s="119"/>
    </row>
    <row r="5" spans="1:7" x14ac:dyDescent="0.25">
      <c r="A5" s="117" t="s">
        <v>455</v>
      </c>
      <c r="B5" s="118"/>
      <c r="C5" s="118"/>
      <c r="D5" s="118"/>
      <c r="E5" s="118"/>
      <c r="F5" s="118"/>
      <c r="G5" s="119"/>
    </row>
    <row r="6" spans="1:7" x14ac:dyDescent="0.25">
      <c r="A6" s="169" t="s">
        <v>474</v>
      </c>
      <c r="B6" s="38">
        <v>2022</v>
      </c>
      <c r="C6" s="165">
        <f>+B6+1</f>
        <v>2023</v>
      </c>
      <c r="D6" s="165">
        <f>+C6+1</f>
        <v>2024</v>
      </c>
      <c r="E6" s="165">
        <f>+D6+1</f>
        <v>2025</v>
      </c>
      <c r="F6" s="165">
        <f>+E6+1</f>
        <v>2026</v>
      </c>
      <c r="G6" s="165">
        <f>+F6+1</f>
        <v>2027</v>
      </c>
    </row>
    <row r="7" spans="1:7" ht="57.75" customHeight="1" x14ac:dyDescent="0.25">
      <c r="A7" s="170"/>
      <c r="B7" s="39" t="s">
        <v>457</v>
      </c>
      <c r="C7" s="166"/>
      <c r="D7" s="166"/>
      <c r="E7" s="166"/>
      <c r="F7" s="166"/>
      <c r="G7" s="166"/>
    </row>
    <row r="8" spans="1:7" x14ac:dyDescent="0.25">
      <c r="A8" s="27" t="s">
        <v>475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476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477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478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479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480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481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482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484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485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476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477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478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479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480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481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482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486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484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487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68" t="s">
        <v>488</v>
      </c>
      <c r="B1" s="168"/>
      <c r="C1" s="168"/>
      <c r="D1" s="168"/>
      <c r="E1" s="168"/>
      <c r="F1" s="168"/>
      <c r="G1" s="168"/>
    </row>
    <row r="2" spans="1:7" x14ac:dyDescent="0.25">
      <c r="A2" s="132" t="str">
        <f>'Formato 1'!A2</f>
        <v>INSTITUTO MUNICIPAL DE LA JUVENTUD DE LEON GUANAJUATO</v>
      </c>
      <c r="B2" s="133"/>
      <c r="C2" s="133"/>
      <c r="D2" s="133"/>
      <c r="E2" s="133"/>
      <c r="F2" s="133"/>
      <c r="G2" s="134"/>
    </row>
    <row r="3" spans="1:7" x14ac:dyDescent="0.25">
      <c r="A3" s="117" t="s">
        <v>489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2" t="s">
        <v>456</v>
      </c>
      <c r="B5" s="173">
        <v>2017</v>
      </c>
      <c r="C5" s="173">
        <f>+B5+1</f>
        <v>2018</v>
      </c>
      <c r="D5" s="173">
        <f>+C5+1</f>
        <v>2019</v>
      </c>
      <c r="E5" s="173">
        <f>+D5+1</f>
        <v>2020</v>
      </c>
      <c r="F5" s="173">
        <f>+E5+1</f>
        <v>2021</v>
      </c>
      <c r="G5" s="38">
        <f>+F5+1</f>
        <v>2022</v>
      </c>
    </row>
    <row r="6" spans="1:7" ht="32.25" x14ac:dyDescent="0.25">
      <c r="A6" s="155"/>
      <c r="B6" s="174"/>
      <c r="C6" s="174"/>
      <c r="D6" s="174"/>
      <c r="E6" s="174"/>
      <c r="F6" s="174"/>
      <c r="G6" s="39" t="s">
        <v>490</v>
      </c>
    </row>
    <row r="7" spans="1:7" x14ac:dyDescent="0.25">
      <c r="A7" s="64" t="s">
        <v>458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491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492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493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494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495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496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497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498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499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500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501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502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464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503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504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505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506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507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468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508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470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509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510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71" t="s">
        <v>511</v>
      </c>
      <c r="B39" s="171"/>
      <c r="C39" s="171"/>
      <c r="D39" s="171"/>
      <c r="E39" s="171"/>
      <c r="F39" s="171"/>
      <c r="G39" s="171"/>
    </row>
    <row r="40" spans="1:7" x14ac:dyDescent="0.25">
      <c r="A40" s="171" t="s">
        <v>512</v>
      </c>
      <c r="B40" s="171"/>
      <c r="C40" s="171"/>
      <c r="D40" s="171"/>
      <c r="E40" s="171"/>
      <c r="F40" s="171"/>
      <c r="G40" s="171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68" t="s">
        <v>513</v>
      </c>
      <c r="B1" s="168"/>
      <c r="C1" s="168"/>
      <c r="D1" s="168"/>
      <c r="E1" s="168"/>
      <c r="F1" s="168"/>
      <c r="G1" s="168"/>
    </row>
    <row r="2" spans="1:7" x14ac:dyDescent="0.25">
      <c r="A2" s="132" t="str">
        <f>'Formato 1'!A2</f>
        <v>INSTITUTO MUNICIPAL DE LA JUVENTUD DE LEON GUANAJUATO</v>
      </c>
      <c r="B2" s="133"/>
      <c r="C2" s="133"/>
      <c r="D2" s="133"/>
      <c r="E2" s="133"/>
      <c r="F2" s="133"/>
      <c r="G2" s="134"/>
    </row>
    <row r="3" spans="1:7" x14ac:dyDescent="0.25">
      <c r="A3" s="117" t="s">
        <v>514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5" t="s">
        <v>474</v>
      </c>
      <c r="B5" s="173">
        <v>2017</v>
      </c>
      <c r="C5" s="173">
        <f>+B5+1</f>
        <v>2018</v>
      </c>
      <c r="D5" s="173">
        <f>+C5+1</f>
        <v>2019</v>
      </c>
      <c r="E5" s="173">
        <f>+D5+1</f>
        <v>2020</v>
      </c>
      <c r="F5" s="173">
        <f>+E5+1</f>
        <v>2021</v>
      </c>
      <c r="G5" s="38">
        <v>2022</v>
      </c>
    </row>
    <row r="6" spans="1:7" ht="48.75" customHeight="1" x14ac:dyDescent="0.25">
      <c r="A6" s="176"/>
      <c r="B6" s="174"/>
      <c r="C6" s="174"/>
      <c r="D6" s="174"/>
      <c r="E6" s="174"/>
      <c r="F6" s="174"/>
      <c r="G6" s="39" t="s">
        <v>515</v>
      </c>
    </row>
    <row r="7" spans="1:7" x14ac:dyDescent="0.25">
      <c r="A7" s="27" t="s">
        <v>475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476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477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478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479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480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481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482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483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484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485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476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477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478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479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480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481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482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486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484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516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71" t="s">
        <v>511</v>
      </c>
      <c r="B32" s="171"/>
      <c r="C32" s="171"/>
      <c r="D32" s="171"/>
      <c r="E32" s="171"/>
      <c r="F32" s="171"/>
      <c r="G32" s="171"/>
    </row>
    <row r="33" spans="1:7" x14ac:dyDescent="0.25">
      <c r="A33" s="171" t="s">
        <v>512</v>
      </c>
      <c r="B33" s="171"/>
      <c r="C33" s="171"/>
      <c r="D33" s="171"/>
      <c r="E33" s="171"/>
      <c r="F33" s="171"/>
      <c r="G33" s="171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177" t="s">
        <v>517</v>
      </c>
      <c r="B1" s="177"/>
      <c r="C1" s="177"/>
      <c r="D1" s="177"/>
      <c r="E1" s="177"/>
      <c r="F1" s="177"/>
    </row>
    <row r="2" spans="1:6" ht="20.100000000000001" customHeight="1" x14ac:dyDescent="0.25">
      <c r="A2" s="114" t="str">
        <f>'Formato 1'!A2</f>
        <v>INSTITUTO MUNICIPAL DE LA JUVENTUD DE LEON GUANAJUATO</v>
      </c>
      <c r="B2" s="138"/>
      <c r="C2" s="138"/>
      <c r="D2" s="138"/>
      <c r="E2" s="138"/>
      <c r="F2" s="139"/>
    </row>
    <row r="3" spans="1:6" ht="29.25" customHeight="1" x14ac:dyDescent="0.25">
      <c r="A3" s="140" t="s">
        <v>518</v>
      </c>
      <c r="B3" s="141"/>
      <c r="C3" s="141"/>
      <c r="D3" s="141"/>
      <c r="E3" s="141"/>
      <c r="F3" s="142"/>
    </row>
    <row r="4" spans="1:6" ht="35.25" customHeight="1" x14ac:dyDescent="0.25">
      <c r="A4" s="125"/>
      <c r="B4" s="125" t="s">
        <v>519</v>
      </c>
      <c r="C4" s="125" t="s">
        <v>520</v>
      </c>
      <c r="D4" s="125" t="s">
        <v>521</v>
      </c>
      <c r="E4" s="125" t="s">
        <v>522</v>
      </c>
      <c r="F4" s="125" t="s">
        <v>523</v>
      </c>
    </row>
    <row r="5" spans="1:6" ht="12.75" customHeight="1" x14ac:dyDescent="0.25">
      <c r="A5" s="19" t="s">
        <v>524</v>
      </c>
      <c r="B5" s="55"/>
      <c r="C5" s="55"/>
      <c r="D5" s="55"/>
      <c r="E5" s="55"/>
      <c r="F5" s="55"/>
    </row>
    <row r="6" spans="1:6" ht="30" x14ac:dyDescent="0.25">
      <c r="A6" s="61" t="s">
        <v>525</v>
      </c>
      <c r="B6" s="62"/>
      <c r="C6" s="62"/>
      <c r="D6" s="62"/>
      <c r="E6" s="62"/>
      <c r="F6" s="62"/>
    </row>
    <row r="7" spans="1:6" ht="15" x14ac:dyDescent="0.25">
      <c r="A7" s="61" t="s">
        <v>526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527</v>
      </c>
      <c r="B9" s="47"/>
      <c r="C9" s="47"/>
      <c r="D9" s="47"/>
      <c r="E9" s="47"/>
      <c r="F9" s="47"/>
    </row>
    <row r="10" spans="1:6" ht="15" x14ac:dyDescent="0.25">
      <c r="A10" s="61" t="s">
        <v>528</v>
      </c>
      <c r="B10" s="62"/>
      <c r="C10" s="62"/>
      <c r="D10" s="62"/>
      <c r="E10" s="62"/>
      <c r="F10" s="62"/>
    </row>
    <row r="11" spans="1:6" ht="15" x14ac:dyDescent="0.25">
      <c r="A11" s="83" t="s">
        <v>529</v>
      </c>
      <c r="B11" s="62"/>
      <c r="C11" s="62"/>
      <c r="D11" s="62"/>
      <c r="E11" s="62"/>
      <c r="F11" s="62"/>
    </row>
    <row r="12" spans="1:6" ht="15" x14ac:dyDescent="0.25">
      <c r="A12" s="83" t="s">
        <v>530</v>
      </c>
      <c r="B12" s="62"/>
      <c r="C12" s="62"/>
      <c r="D12" s="62"/>
      <c r="E12" s="62"/>
      <c r="F12" s="62"/>
    </row>
    <row r="13" spans="1:6" ht="15" x14ac:dyDescent="0.25">
      <c r="A13" s="83" t="s">
        <v>531</v>
      </c>
      <c r="B13" s="62"/>
      <c r="C13" s="62"/>
      <c r="D13" s="62"/>
      <c r="E13" s="62"/>
      <c r="F13" s="62"/>
    </row>
    <row r="14" spans="1:6" ht="15" x14ac:dyDescent="0.25">
      <c r="A14" s="61" t="s">
        <v>532</v>
      </c>
      <c r="B14" s="62"/>
      <c r="C14" s="62"/>
      <c r="D14" s="62"/>
      <c r="E14" s="62"/>
      <c r="F14" s="62"/>
    </row>
    <row r="15" spans="1:6" ht="15" x14ac:dyDescent="0.25">
      <c r="A15" s="83" t="s">
        <v>529</v>
      </c>
      <c r="B15" s="62"/>
      <c r="C15" s="62"/>
      <c r="D15" s="62"/>
      <c r="E15" s="62"/>
      <c r="F15" s="62"/>
    </row>
    <row r="16" spans="1:6" ht="15" x14ac:dyDescent="0.25">
      <c r="A16" s="83" t="s">
        <v>530</v>
      </c>
      <c r="B16" s="62"/>
      <c r="C16" s="62"/>
      <c r="D16" s="62"/>
      <c r="E16" s="62"/>
      <c r="F16" s="62"/>
    </row>
    <row r="17" spans="1:6" ht="15" x14ac:dyDescent="0.25">
      <c r="A17" s="83" t="s">
        <v>531</v>
      </c>
      <c r="B17" s="62"/>
      <c r="C17" s="62"/>
      <c r="D17" s="62"/>
      <c r="E17" s="62"/>
      <c r="F17" s="62"/>
    </row>
    <row r="18" spans="1:6" ht="15" x14ac:dyDescent="0.25">
      <c r="A18" s="61" t="s">
        <v>533</v>
      </c>
      <c r="B18" s="126"/>
      <c r="C18" s="62"/>
      <c r="D18" s="62"/>
      <c r="E18" s="62"/>
      <c r="F18" s="62"/>
    </row>
    <row r="19" spans="1:6" ht="15" x14ac:dyDescent="0.25">
      <c r="A19" s="61" t="s">
        <v>534</v>
      </c>
      <c r="B19" s="62"/>
      <c r="C19" s="62"/>
      <c r="D19" s="62"/>
      <c r="E19" s="62"/>
      <c r="F19" s="62"/>
    </row>
    <row r="20" spans="1:6" ht="30" x14ac:dyDescent="0.25">
      <c r="A20" s="61" t="s">
        <v>535</v>
      </c>
      <c r="B20" s="127"/>
      <c r="C20" s="127"/>
      <c r="D20" s="127"/>
      <c r="E20" s="127"/>
      <c r="F20" s="127"/>
    </row>
    <row r="21" spans="1:6" ht="30" x14ac:dyDescent="0.25">
      <c r="A21" s="61" t="s">
        <v>536</v>
      </c>
      <c r="B21" s="127"/>
      <c r="C21" s="127"/>
      <c r="D21" s="127"/>
      <c r="E21" s="127"/>
      <c r="F21" s="127"/>
    </row>
    <row r="22" spans="1:6" ht="30" x14ac:dyDescent="0.25">
      <c r="A22" s="61" t="s">
        <v>537</v>
      </c>
      <c r="B22" s="127"/>
      <c r="C22" s="127"/>
      <c r="D22" s="127"/>
      <c r="E22" s="127"/>
      <c r="F22" s="127"/>
    </row>
    <row r="23" spans="1:6" ht="15" x14ac:dyDescent="0.25">
      <c r="A23" s="61" t="s">
        <v>538</v>
      </c>
      <c r="B23" s="127"/>
      <c r="C23" s="127"/>
      <c r="D23" s="127"/>
      <c r="E23" s="127"/>
      <c r="F23" s="127"/>
    </row>
    <row r="24" spans="1:6" ht="15" x14ac:dyDescent="0.25">
      <c r="A24" s="61" t="s">
        <v>539</v>
      </c>
      <c r="B24" s="128"/>
      <c r="C24" s="62"/>
      <c r="D24" s="62"/>
      <c r="E24" s="62"/>
      <c r="F24" s="62"/>
    </row>
    <row r="25" spans="1:6" ht="15" x14ac:dyDescent="0.25">
      <c r="A25" s="61" t="s">
        <v>540</v>
      </c>
      <c r="B25" s="128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541</v>
      </c>
      <c r="B27" s="47"/>
      <c r="C27" s="47"/>
      <c r="D27" s="47"/>
      <c r="E27" s="47"/>
      <c r="F27" s="47"/>
    </row>
    <row r="28" spans="1:6" ht="15" x14ac:dyDescent="0.25">
      <c r="A28" s="61" t="s">
        <v>542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543</v>
      </c>
      <c r="B30" s="47"/>
      <c r="C30" s="47"/>
      <c r="D30" s="47"/>
      <c r="E30" s="47"/>
      <c r="F30" s="47"/>
    </row>
    <row r="31" spans="1:6" ht="15" x14ac:dyDescent="0.25">
      <c r="A31" s="61" t="s">
        <v>528</v>
      </c>
      <c r="B31" s="62"/>
      <c r="C31" s="62"/>
      <c r="D31" s="62"/>
      <c r="E31" s="62"/>
      <c r="F31" s="62"/>
    </row>
    <row r="32" spans="1:6" ht="15" x14ac:dyDescent="0.25">
      <c r="A32" s="61" t="s">
        <v>532</v>
      </c>
      <c r="B32" s="62"/>
      <c r="C32" s="62"/>
      <c r="D32" s="62"/>
      <c r="E32" s="62"/>
      <c r="F32" s="62"/>
    </row>
    <row r="33" spans="1:6" ht="15" x14ac:dyDescent="0.25">
      <c r="A33" s="61" t="s">
        <v>544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545</v>
      </c>
      <c r="B35" s="47"/>
      <c r="C35" s="47"/>
      <c r="D35" s="47"/>
      <c r="E35" s="47"/>
      <c r="F35" s="47"/>
    </row>
    <row r="36" spans="1:6" ht="15" x14ac:dyDescent="0.25">
      <c r="A36" s="61" t="s">
        <v>546</v>
      </c>
      <c r="B36" s="62"/>
      <c r="C36" s="62"/>
      <c r="D36" s="62"/>
      <c r="E36" s="62"/>
      <c r="F36" s="62"/>
    </row>
    <row r="37" spans="1:6" ht="15" x14ac:dyDescent="0.25">
      <c r="A37" s="61" t="s">
        <v>547</v>
      </c>
      <c r="B37" s="62"/>
      <c r="C37" s="62"/>
      <c r="D37" s="62"/>
      <c r="E37" s="62"/>
      <c r="F37" s="62"/>
    </row>
    <row r="38" spans="1:6" ht="15" x14ac:dyDescent="0.25">
      <c r="A38" s="61" t="s">
        <v>548</v>
      </c>
      <c r="B38" s="128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549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550</v>
      </c>
      <c r="B42" s="47"/>
      <c r="C42" s="47"/>
      <c r="D42" s="47"/>
      <c r="E42" s="47"/>
      <c r="F42" s="47"/>
    </row>
    <row r="43" spans="1:6" ht="15" x14ac:dyDescent="0.25">
      <c r="A43" s="61" t="s">
        <v>551</v>
      </c>
      <c r="B43" s="62"/>
      <c r="C43" s="62"/>
      <c r="D43" s="62"/>
      <c r="E43" s="62"/>
      <c r="F43" s="62"/>
    </row>
    <row r="44" spans="1:6" ht="15" x14ac:dyDescent="0.25">
      <c r="A44" s="61" t="s">
        <v>552</v>
      </c>
      <c r="B44" s="62"/>
      <c r="C44" s="62"/>
      <c r="D44" s="62"/>
      <c r="E44" s="62"/>
      <c r="F44" s="62"/>
    </row>
    <row r="45" spans="1:6" ht="15" x14ac:dyDescent="0.25">
      <c r="A45" s="61" t="s">
        <v>553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554</v>
      </c>
      <c r="B47" s="47"/>
      <c r="C47" s="47"/>
      <c r="D47" s="47"/>
      <c r="E47" s="47"/>
      <c r="F47" s="47"/>
    </row>
    <row r="48" spans="1:6" ht="15" x14ac:dyDescent="0.25">
      <c r="A48" s="61" t="s">
        <v>552</v>
      </c>
      <c r="B48" s="127"/>
      <c r="C48" s="127"/>
      <c r="D48" s="127"/>
      <c r="E48" s="127"/>
      <c r="F48" s="127"/>
    </row>
    <row r="49" spans="1:6" ht="15" x14ac:dyDescent="0.25">
      <c r="A49" s="61" t="s">
        <v>553</v>
      </c>
      <c r="B49" s="127"/>
      <c r="C49" s="127"/>
      <c r="D49" s="127"/>
      <c r="E49" s="127"/>
      <c r="F49" s="127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555</v>
      </c>
      <c r="B51" s="47"/>
      <c r="C51" s="47"/>
      <c r="D51" s="47"/>
      <c r="E51" s="47"/>
      <c r="F51" s="47"/>
    </row>
    <row r="52" spans="1:6" ht="15" x14ac:dyDescent="0.25">
      <c r="A52" s="61" t="s">
        <v>552</v>
      </c>
      <c r="B52" s="62"/>
      <c r="C52" s="62"/>
      <c r="D52" s="62"/>
      <c r="E52" s="62"/>
      <c r="F52" s="62"/>
    </row>
    <row r="53" spans="1:6" ht="15" x14ac:dyDescent="0.25">
      <c r="A53" s="61" t="s">
        <v>553</v>
      </c>
      <c r="B53" s="62"/>
      <c r="C53" s="62"/>
      <c r="D53" s="62"/>
      <c r="E53" s="62"/>
      <c r="F53" s="62"/>
    </row>
    <row r="54" spans="1:6" ht="15" x14ac:dyDescent="0.25">
      <c r="A54" s="61" t="s">
        <v>556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557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552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553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558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559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560</v>
      </c>
      <c r="B62" s="128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561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562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563</v>
      </c>
      <c r="B66" s="62"/>
      <c r="C66" s="62"/>
      <c r="D66" s="62"/>
      <c r="E66" s="62"/>
      <c r="F66" s="62"/>
    </row>
    <row r="67" spans="1:6" ht="20.100000000000001" customHeight="1" x14ac:dyDescent="0.25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5"/>
  <sheetViews>
    <sheetView showGridLines="0" zoomScale="94" zoomScaleNormal="110" workbookViewId="0">
      <selection sqref="A1:H1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44" t="s">
        <v>124</v>
      </c>
      <c r="B1" s="145"/>
      <c r="C1" s="145"/>
      <c r="D1" s="145"/>
      <c r="E1" s="145"/>
      <c r="F1" s="145"/>
      <c r="G1" s="145"/>
      <c r="H1" s="146"/>
    </row>
    <row r="2" spans="1:8" x14ac:dyDescent="0.25">
      <c r="A2" s="114" t="str">
        <f>'Formato 1'!A2</f>
        <v>INSTITUTO MUNICIPAL DE LA JUVENTUD DE LEON GUANAJUATO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25">
      <c r="A3" s="117" t="s">
        <v>125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25">
      <c r="A4" s="117" t="str">
        <f>'Formato 3'!A4</f>
        <v>Del 1 de Enero al 31 de Diciembre de 2023 (b)</v>
      </c>
      <c r="B4" s="118"/>
      <c r="C4" s="118"/>
      <c r="D4" s="118"/>
      <c r="E4" s="118"/>
      <c r="F4" s="118"/>
      <c r="G4" s="118"/>
      <c r="H4" s="119"/>
    </row>
    <row r="5" spans="1:8" x14ac:dyDescent="0.25">
      <c r="A5" s="120" t="s">
        <v>2</v>
      </c>
      <c r="B5" s="121"/>
      <c r="C5" s="121"/>
      <c r="D5" s="121"/>
      <c r="E5" s="121"/>
      <c r="F5" s="121"/>
      <c r="G5" s="121"/>
      <c r="H5" s="122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106"/>
      <c r="B7" s="107"/>
      <c r="C7" s="107"/>
      <c r="D7" s="107"/>
      <c r="E7" s="107"/>
      <c r="F7" s="107"/>
      <c r="G7" s="107"/>
      <c r="H7" s="107"/>
    </row>
    <row r="8" spans="1:8" x14ac:dyDescent="0.25">
      <c r="A8" s="8" t="s">
        <v>134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8" t="s">
        <v>135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9" t="s">
        <v>136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25">
      <c r="A11" s="109" t="s">
        <v>137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25">
      <c r="A12" s="109" t="s">
        <v>138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25">
      <c r="A13" s="108" t="s">
        <v>139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9" t="s">
        <v>140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25">
      <c r="A15" s="109" t="s">
        <v>141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25">
      <c r="A16" s="109" t="s">
        <v>142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25">
      <c r="A17" s="111"/>
      <c r="B17" s="94"/>
      <c r="C17" s="94"/>
      <c r="D17" s="94"/>
      <c r="E17" s="94"/>
      <c r="F17" s="94"/>
      <c r="G17" s="94"/>
      <c r="H17" s="94"/>
    </row>
    <row r="18" spans="1:8" x14ac:dyDescent="0.25">
      <c r="A18" s="8" t="s">
        <v>143</v>
      </c>
      <c r="B18" s="4">
        <v>1009717.01</v>
      </c>
      <c r="C18" s="112"/>
      <c r="D18" s="112"/>
      <c r="E18" s="112"/>
      <c r="F18" s="4">
        <v>1344589.1</v>
      </c>
      <c r="G18" s="112"/>
      <c r="H18" s="112"/>
    </row>
    <row r="19" spans="1:8" ht="16.5" customHeight="1" x14ac:dyDescent="0.25">
      <c r="A19" s="111"/>
      <c r="B19" s="94"/>
      <c r="C19" s="94"/>
      <c r="D19" s="94"/>
      <c r="E19" s="94"/>
      <c r="F19" s="94"/>
      <c r="G19" s="94"/>
      <c r="H19" s="94"/>
    </row>
    <row r="20" spans="1:8" ht="14.45" customHeight="1" x14ac:dyDescent="0.25">
      <c r="A20" s="8" t="s">
        <v>144</v>
      </c>
      <c r="B20" s="4">
        <f t="shared" ref="B20:H20" si="3">B8+B18</f>
        <v>1009717.01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1344589.1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3" t="s">
        <v>146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25">
      <c r="A24" s="113" t="s">
        <v>147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25">
      <c r="A25" s="113" t="s">
        <v>148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25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3" t="s">
        <v>150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25">
      <c r="A29" s="113" t="s">
        <v>151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3" t="s">
        <v>152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153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47" t="s">
        <v>154</v>
      </c>
      <c r="B33" s="147"/>
      <c r="C33" s="147"/>
      <c r="D33" s="147"/>
      <c r="E33" s="147"/>
      <c r="F33" s="147"/>
      <c r="G33" s="147"/>
      <c r="H33" s="147"/>
    </row>
    <row r="34" spans="1:8" ht="14.45" customHeight="1" x14ac:dyDescent="0.25">
      <c r="A34" s="147"/>
      <c r="B34" s="147"/>
      <c r="C34" s="147"/>
      <c r="D34" s="147"/>
      <c r="E34" s="147"/>
      <c r="F34" s="147"/>
      <c r="G34" s="147"/>
      <c r="H34" s="147"/>
    </row>
    <row r="35" spans="1:8" ht="14.45" customHeight="1" x14ac:dyDescent="0.25">
      <c r="A35" s="147"/>
      <c r="B35" s="147"/>
      <c r="C35" s="147"/>
      <c r="D35" s="147"/>
      <c r="E35" s="147"/>
      <c r="F35" s="147"/>
      <c r="G35" s="147"/>
      <c r="H35" s="147"/>
    </row>
    <row r="36" spans="1:8" ht="14.45" customHeight="1" x14ac:dyDescent="0.25">
      <c r="A36" s="147"/>
      <c r="B36" s="147"/>
      <c r="C36" s="147"/>
      <c r="D36" s="147"/>
      <c r="E36" s="147"/>
      <c r="F36" s="147"/>
      <c r="G36" s="147"/>
      <c r="H36" s="147"/>
    </row>
    <row r="37" spans="1:8" ht="14.45" customHeight="1" x14ac:dyDescent="0.25">
      <c r="A37" s="147"/>
      <c r="B37" s="147"/>
      <c r="C37" s="147"/>
      <c r="D37" s="147"/>
      <c r="E37" s="147"/>
      <c r="F37" s="147"/>
      <c r="G37" s="147"/>
      <c r="H37" s="147"/>
    </row>
    <row r="38" spans="1:8" x14ac:dyDescent="0.25">
      <c r="A38" s="63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3" t="s">
        <v>162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25">
      <c r="A43" s="113" t="s">
        <v>163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25">
      <c r="A44" s="113" t="s">
        <v>164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25">
      <c r="A45" s="11" t="s">
        <v>153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CFDEE9B-6F38-4C23-BE2B-8FDE94AD840A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41:F4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1"/>
  <sheetViews>
    <sheetView showGridLines="0" zoomScale="66" zoomScaleNormal="70" workbookViewId="0">
      <selection sqref="A1:K1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48" t="s">
        <v>165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</row>
    <row r="2" spans="1:11" x14ac:dyDescent="0.25">
      <c r="A2" s="114" t="str">
        <f>'Formato 1'!A2</f>
        <v>INSTITUTO MUNICIPAL DE LA JUVENTUD DE LEON GUANAJUATO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25">
      <c r="A3" s="117" t="s">
        <v>166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25">
      <c r="A4" s="117" t="s">
        <v>566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25">
      <c r="A5" s="117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41.45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2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178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3" t="s">
        <v>179</v>
      </c>
      <c r="B9" s="104">
        <v>44927</v>
      </c>
      <c r="C9" s="104">
        <v>44927</v>
      </c>
      <c r="D9" s="104">
        <v>44927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103" t="s">
        <v>180</v>
      </c>
      <c r="B10" s="104">
        <v>44927</v>
      </c>
      <c r="C10" s="104">
        <v>44927</v>
      </c>
      <c r="D10" s="104">
        <v>44927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103" t="s">
        <v>181</v>
      </c>
      <c r="B11" s="104">
        <v>44927</v>
      </c>
      <c r="C11" s="104">
        <v>44927</v>
      </c>
      <c r="D11" s="104">
        <v>44927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25">
      <c r="A12" s="103" t="s">
        <v>182</v>
      </c>
      <c r="B12" s="104">
        <v>44927</v>
      </c>
      <c r="C12" s="104">
        <v>44927</v>
      </c>
      <c r="D12" s="104">
        <v>44927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25">
      <c r="A13" s="13" t="s">
        <v>153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183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3" t="s">
        <v>184</v>
      </c>
      <c r="B15" s="104">
        <v>44927</v>
      </c>
      <c r="C15" s="104">
        <v>44927</v>
      </c>
      <c r="D15" s="104">
        <v>44927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103" t="s">
        <v>185</v>
      </c>
      <c r="B16" s="104">
        <v>44927</v>
      </c>
      <c r="C16" s="104">
        <v>44927</v>
      </c>
      <c r="D16" s="104">
        <v>44927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25">
      <c r="A17" s="103" t="s">
        <v>186</v>
      </c>
      <c r="B17" s="104">
        <v>44927</v>
      </c>
      <c r="C17" s="104">
        <v>44927</v>
      </c>
      <c r="D17" s="104">
        <v>44927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25">
      <c r="A18" s="103" t="s">
        <v>187</v>
      </c>
      <c r="B18" s="104">
        <v>44927</v>
      </c>
      <c r="C18" s="104">
        <v>44927</v>
      </c>
      <c r="D18" s="104">
        <v>44927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25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188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9880E-B37D-470E-AF85-C69B1D79E623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D75"/>
  <sheetViews>
    <sheetView showGridLines="0" zoomScale="67" zoomScaleNormal="53" workbookViewId="0">
      <selection activeCell="F1" sqref="F1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48" t="s">
        <v>189</v>
      </c>
      <c r="B1" s="149"/>
      <c r="C1" s="149"/>
      <c r="D1" s="150"/>
    </row>
    <row r="2" spans="1:4" x14ac:dyDescent="0.25">
      <c r="A2" s="114" t="str">
        <f>'Formato 1'!A2</f>
        <v>INSTITUTO MUNICIPAL DE LA JUVENTUD DE LEON GUANAJUATO</v>
      </c>
      <c r="B2" s="115"/>
      <c r="C2" s="115"/>
      <c r="D2" s="116"/>
    </row>
    <row r="3" spans="1:4" x14ac:dyDescent="0.25">
      <c r="A3" s="117" t="s">
        <v>190</v>
      </c>
      <c r="B3" s="118"/>
      <c r="C3" s="118"/>
      <c r="D3" s="119"/>
    </row>
    <row r="4" spans="1:4" x14ac:dyDescent="0.25">
      <c r="A4" s="117" t="str">
        <f>'Formato 3'!A4</f>
        <v>Del 1 de Enero al 31 de Diciembre de 2023 (b)</v>
      </c>
      <c r="B4" s="118"/>
      <c r="C4" s="118"/>
      <c r="D4" s="119"/>
    </row>
    <row r="5" spans="1:4" x14ac:dyDescent="0.25">
      <c r="A5" s="120" t="s">
        <v>2</v>
      </c>
      <c r="B5" s="121"/>
      <c r="C5" s="121"/>
      <c r="D5" s="122"/>
    </row>
    <row r="6" spans="1:4" ht="41.45" customHeight="1" x14ac:dyDescent="0.25"/>
    <row r="7" spans="1:4" ht="30" x14ac:dyDescent="0.25">
      <c r="A7" s="14" t="s">
        <v>6</v>
      </c>
      <c r="B7" s="7" t="s">
        <v>191</v>
      </c>
      <c r="C7" s="7" t="s">
        <v>192</v>
      </c>
      <c r="D7" s="7" t="s">
        <v>193</v>
      </c>
    </row>
    <row r="8" spans="1:4" x14ac:dyDescent="0.25">
      <c r="A8" s="3" t="s">
        <v>194</v>
      </c>
      <c r="B8" s="15">
        <f>SUM(B9:B11)</f>
        <v>43084453</v>
      </c>
      <c r="C8" s="15">
        <f>SUM(C9:C11)</f>
        <v>52599376.199999996</v>
      </c>
      <c r="D8" s="15">
        <f>SUM(D9:D11)</f>
        <v>52599376.199999996</v>
      </c>
    </row>
    <row r="9" spans="1:4" x14ac:dyDescent="0.25">
      <c r="A9" s="60" t="s">
        <v>195</v>
      </c>
      <c r="B9" s="97">
        <v>43084453</v>
      </c>
      <c r="C9" s="97">
        <v>52599376.199999996</v>
      </c>
      <c r="D9" s="97">
        <v>52599376.199999996</v>
      </c>
    </row>
    <row r="10" spans="1:4" x14ac:dyDescent="0.25">
      <c r="A10" s="60" t="s">
        <v>196</v>
      </c>
      <c r="B10" s="97">
        <v>0</v>
      </c>
      <c r="C10" s="97">
        <v>0</v>
      </c>
      <c r="D10" s="97">
        <v>0</v>
      </c>
    </row>
    <row r="11" spans="1:4" x14ac:dyDescent="0.25">
      <c r="A11" s="60" t="s">
        <v>197</v>
      </c>
      <c r="B11" s="97">
        <f>B44</f>
        <v>0</v>
      </c>
      <c r="C11" s="97">
        <f>C44</f>
        <v>0</v>
      </c>
      <c r="D11" s="97">
        <f>D44</f>
        <v>0</v>
      </c>
    </row>
    <row r="12" spans="1:4" x14ac:dyDescent="0.25">
      <c r="A12" s="48"/>
      <c r="B12" s="94"/>
      <c r="C12" s="94"/>
      <c r="D12" s="94"/>
    </row>
    <row r="13" spans="1:4" x14ac:dyDescent="0.25">
      <c r="A13" s="3" t="s">
        <v>198</v>
      </c>
      <c r="B13" s="15">
        <f>B14+B15</f>
        <v>43084453</v>
      </c>
      <c r="C13" s="15">
        <f>C14+C15</f>
        <v>49966663.839999996</v>
      </c>
      <c r="D13" s="15">
        <f>D14+D15</f>
        <v>49189728.879999995</v>
      </c>
    </row>
    <row r="14" spans="1:4" x14ac:dyDescent="0.25">
      <c r="A14" s="60" t="s">
        <v>199</v>
      </c>
      <c r="B14" s="97">
        <v>43084453</v>
      </c>
      <c r="C14" s="97">
        <v>49966663.839999996</v>
      </c>
      <c r="D14" s="97">
        <v>49189728.879999995</v>
      </c>
    </row>
    <row r="15" spans="1:4" x14ac:dyDescent="0.25">
      <c r="A15" s="60" t="s">
        <v>200</v>
      </c>
      <c r="B15" s="97">
        <v>0</v>
      </c>
      <c r="C15" s="97">
        <v>0</v>
      </c>
      <c r="D15" s="97">
        <v>0</v>
      </c>
    </row>
    <row r="16" spans="1:4" x14ac:dyDescent="0.25">
      <c r="A16" s="48"/>
      <c r="B16" s="94"/>
      <c r="C16" s="94"/>
      <c r="D16" s="94"/>
    </row>
    <row r="17" spans="1:4" x14ac:dyDescent="0.25">
      <c r="A17" s="3" t="s">
        <v>201</v>
      </c>
      <c r="B17" s="16">
        <v>0</v>
      </c>
      <c r="C17" s="15">
        <f>C18+C19</f>
        <v>0</v>
      </c>
      <c r="D17" s="15">
        <f>D18+D19</f>
        <v>0</v>
      </c>
    </row>
    <row r="18" spans="1:4" x14ac:dyDescent="0.25">
      <c r="A18" s="60" t="s">
        <v>202</v>
      </c>
      <c r="B18" s="17">
        <v>0</v>
      </c>
      <c r="C18" s="49">
        <v>0</v>
      </c>
      <c r="D18" s="49">
        <v>0</v>
      </c>
    </row>
    <row r="19" spans="1:4" x14ac:dyDescent="0.25">
      <c r="A19" s="60" t="s">
        <v>203</v>
      </c>
      <c r="B19" s="17">
        <v>0</v>
      </c>
      <c r="C19" s="49">
        <v>0</v>
      </c>
      <c r="D19" s="49">
        <v>0</v>
      </c>
    </row>
    <row r="20" spans="1:4" x14ac:dyDescent="0.25">
      <c r="A20" s="48"/>
      <c r="B20" s="94"/>
      <c r="C20" s="94"/>
      <c r="D20" s="94"/>
    </row>
    <row r="21" spans="1:4" x14ac:dyDescent="0.25">
      <c r="A21" s="3" t="s">
        <v>204</v>
      </c>
      <c r="B21" s="15">
        <f>B8-B13+B17</f>
        <v>0</v>
      </c>
      <c r="C21" s="15">
        <f>C8-C13+C17</f>
        <v>2632712.3599999994</v>
      </c>
      <c r="D21" s="15">
        <f>D8-D13+D17</f>
        <v>3409647.3200000003</v>
      </c>
    </row>
    <row r="22" spans="1:4" x14ac:dyDescent="0.25">
      <c r="A22" s="3"/>
      <c r="B22" s="94"/>
      <c r="C22" s="94"/>
      <c r="D22" s="94"/>
    </row>
    <row r="23" spans="1:4" x14ac:dyDescent="0.25">
      <c r="A23" s="3" t="s">
        <v>205</v>
      </c>
      <c r="B23" s="15">
        <f>B21-B11</f>
        <v>0</v>
      </c>
      <c r="C23" s="15">
        <f>C21-C11</f>
        <v>2632712.3599999994</v>
      </c>
      <c r="D23" s="15">
        <f>D21-D11</f>
        <v>3409647.3200000003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206</v>
      </c>
      <c r="B25" s="15">
        <f>B23-B17</f>
        <v>0</v>
      </c>
      <c r="C25" s="15">
        <f>C23-C17</f>
        <v>2632712.3599999994</v>
      </c>
      <c r="D25" s="15">
        <f>D23-D17</f>
        <v>3409647.3200000003</v>
      </c>
    </row>
    <row r="26" spans="1:4" x14ac:dyDescent="0.25">
      <c r="A26" s="20"/>
      <c r="B26" s="85"/>
      <c r="C26" s="85"/>
      <c r="D26" s="85"/>
    </row>
    <row r="27" spans="1:4" x14ac:dyDescent="0.25">
      <c r="A27" s="63"/>
    </row>
    <row r="28" spans="1:4" x14ac:dyDescent="0.25">
      <c r="A28" s="14" t="s">
        <v>207</v>
      </c>
      <c r="B28" s="143" t="s">
        <v>208</v>
      </c>
      <c r="C28" s="143" t="s">
        <v>192</v>
      </c>
      <c r="D28" s="143" t="s">
        <v>209</v>
      </c>
    </row>
    <row r="29" spans="1:4" x14ac:dyDescent="0.25">
      <c r="A29" s="3" t="s">
        <v>210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60" t="s">
        <v>211</v>
      </c>
      <c r="B30" s="49">
        <v>0</v>
      </c>
      <c r="C30" s="49">
        <v>0</v>
      </c>
      <c r="D30" s="49">
        <v>0</v>
      </c>
    </row>
    <row r="31" spans="1:4" x14ac:dyDescent="0.25">
      <c r="A31" s="60" t="s">
        <v>212</v>
      </c>
      <c r="B31" s="49">
        <v>0</v>
      </c>
      <c r="C31" s="49">
        <v>0</v>
      </c>
      <c r="D31" s="49">
        <v>0</v>
      </c>
    </row>
    <row r="32" spans="1:4" x14ac:dyDescent="0.25">
      <c r="A32" s="47"/>
      <c r="B32" s="51"/>
      <c r="C32" s="51"/>
      <c r="D32" s="51"/>
    </row>
    <row r="33" spans="1:4" ht="14.45" customHeight="1" x14ac:dyDescent="0.25">
      <c r="A33" s="3" t="s">
        <v>213</v>
      </c>
      <c r="B33" s="4">
        <f>B25+B29</f>
        <v>0</v>
      </c>
      <c r="C33" s="4">
        <f>C25+C29</f>
        <v>2632712.3599999994</v>
      </c>
      <c r="D33" s="4">
        <f>D25+D29</f>
        <v>3409647.3200000003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207</v>
      </c>
      <c r="B36" s="143" t="s">
        <v>214</v>
      </c>
      <c r="C36" s="143" t="s">
        <v>192</v>
      </c>
      <c r="D36" s="143" t="s">
        <v>193</v>
      </c>
    </row>
    <row r="37" spans="1:4" ht="14.45" customHeight="1" x14ac:dyDescent="0.25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60" t="s">
        <v>216</v>
      </c>
      <c r="B38" s="49">
        <v>0</v>
      </c>
      <c r="C38" s="49">
        <v>0</v>
      </c>
      <c r="D38" s="49">
        <v>0</v>
      </c>
    </row>
    <row r="39" spans="1:4" x14ac:dyDescent="0.25">
      <c r="A39" s="60" t="s">
        <v>217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218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60" t="s">
        <v>219</v>
      </c>
      <c r="B41" s="49">
        <v>0</v>
      </c>
      <c r="C41" s="49">
        <v>0</v>
      </c>
      <c r="D41" s="49">
        <v>0</v>
      </c>
    </row>
    <row r="42" spans="1:4" x14ac:dyDescent="0.25">
      <c r="A42" s="60" t="s">
        <v>220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221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207</v>
      </c>
      <c r="B47" s="143" t="s">
        <v>214</v>
      </c>
      <c r="C47" s="143" t="s">
        <v>192</v>
      </c>
      <c r="D47" s="143" t="s">
        <v>193</v>
      </c>
    </row>
    <row r="48" spans="1:4" x14ac:dyDescent="0.25">
      <c r="A48" s="98" t="s">
        <v>222</v>
      </c>
      <c r="B48" s="99">
        <f>B9</f>
        <v>43084453</v>
      </c>
      <c r="C48" s="99">
        <f>C9</f>
        <v>52599376.199999996</v>
      </c>
      <c r="D48" s="99">
        <f>D9</f>
        <v>52599376.199999996</v>
      </c>
    </row>
    <row r="49" spans="1:4" x14ac:dyDescent="0.25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100" t="s">
        <v>216</v>
      </c>
      <c r="B50" s="49">
        <v>0</v>
      </c>
      <c r="C50" s="49">
        <v>0</v>
      </c>
      <c r="D50" s="49">
        <v>0</v>
      </c>
    </row>
    <row r="51" spans="1:4" x14ac:dyDescent="0.25">
      <c r="A51" s="100" t="s">
        <v>219</v>
      </c>
      <c r="B51" s="49">
        <v>0</v>
      </c>
      <c r="C51" s="49">
        <v>0</v>
      </c>
      <c r="D51" s="49">
        <v>0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199</v>
      </c>
      <c r="B53" s="49">
        <f>B14</f>
        <v>43084453</v>
      </c>
      <c r="C53" s="49">
        <f>C14</f>
        <v>49966663.839999996</v>
      </c>
      <c r="D53" s="49">
        <f>D14</f>
        <v>49189728.879999995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202</v>
      </c>
      <c r="B55" s="23">
        <v>0</v>
      </c>
      <c r="C55" s="49">
        <f>C18</f>
        <v>0</v>
      </c>
      <c r="D55" s="49">
        <f>D18</f>
        <v>0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224</v>
      </c>
      <c r="B57" s="4">
        <f>B48+B49-B53+B55</f>
        <v>0</v>
      </c>
      <c r="C57" s="4">
        <f>C48+C49-C53+C55</f>
        <v>2632712.3599999994</v>
      </c>
      <c r="D57" s="4">
        <f>D48+D49-D53+D55</f>
        <v>3409647.3200000003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225</v>
      </c>
      <c r="B59" s="4">
        <f>B57-B49</f>
        <v>0</v>
      </c>
      <c r="C59" s="4">
        <f>C57-C49</f>
        <v>2632712.3599999994</v>
      </c>
      <c r="D59" s="4">
        <f>D57-D49</f>
        <v>3409647.3200000003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207</v>
      </c>
      <c r="B62" s="143" t="s">
        <v>214</v>
      </c>
      <c r="C62" s="143" t="s">
        <v>192</v>
      </c>
      <c r="D62" s="143" t="s">
        <v>193</v>
      </c>
    </row>
    <row r="63" spans="1:4" x14ac:dyDescent="0.25">
      <c r="A63" s="98" t="s">
        <v>196</v>
      </c>
      <c r="B63" s="101">
        <f>B10</f>
        <v>0</v>
      </c>
      <c r="C63" s="101">
        <f>C10</f>
        <v>0</v>
      </c>
      <c r="D63" s="101">
        <f>D10</f>
        <v>0</v>
      </c>
    </row>
    <row r="64" spans="1:4" ht="30" x14ac:dyDescent="0.25">
      <c r="A64" s="22" t="s">
        <v>226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100" t="s">
        <v>217</v>
      </c>
      <c r="B65" s="97">
        <v>0</v>
      </c>
      <c r="C65" s="97">
        <v>0</v>
      </c>
      <c r="D65" s="97">
        <v>0</v>
      </c>
    </row>
    <row r="66" spans="1:4" x14ac:dyDescent="0.25">
      <c r="A66" s="100" t="s">
        <v>220</v>
      </c>
      <c r="B66" s="97">
        <v>0</v>
      </c>
      <c r="C66" s="97">
        <v>0</v>
      </c>
      <c r="D66" s="97">
        <v>0</v>
      </c>
    </row>
    <row r="67" spans="1:4" x14ac:dyDescent="0.25">
      <c r="A67" s="47"/>
      <c r="B67" s="94"/>
      <c r="C67" s="94"/>
      <c r="D67" s="94"/>
    </row>
    <row r="68" spans="1:4" x14ac:dyDescent="0.25">
      <c r="A68" s="60" t="s">
        <v>227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25">
      <c r="A69" s="47"/>
      <c r="B69" s="94"/>
      <c r="C69" s="94"/>
      <c r="D69" s="94"/>
    </row>
    <row r="70" spans="1:4" x14ac:dyDescent="0.25">
      <c r="A70" s="60" t="s">
        <v>203</v>
      </c>
      <c r="B70" s="17">
        <v>0</v>
      </c>
      <c r="C70" s="97">
        <f>C19</f>
        <v>0</v>
      </c>
      <c r="D70" s="97">
        <f>D19</f>
        <v>0</v>
      </c>
    </row>
    <row r="71" spans="1:4" x14ac:dyDescent="0.25">
      <c r="A71" s="47"/>
      <c r="B71" s="94"/>
      <c r="C71" s="94"/>
      <c r="D71" s="94"/>
    </row>
    <row r="72" spans="1:4" x14ac:dyDescent="0.25">
      <c r="A72" s="19" t="s">
        <v>228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7"/>
      <c r="B73" s="94"/>
      <c r="C73" s="94"/>
      <c r="D73" s="94"/>
    </row>
    <row r="74" spans="1:4" x14ac:dyDescent="0.25">
      <c r="A74" s="19" t="s">
        <v>229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37:D44 B29:D33 B48:D59 B8:D25" xr:uid="{71161D48-27F5-43E8-A7D0-3434583E73A6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H80"/>
  <sheetViews>
    <sheetView showGridLines="0" topLeftCell="A27" zoomScale="76" zoomScaleNormal="115" workbookViewId="0">
      <selection activeCell="I66" sqref="I66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48" t="s">
        <v>230</v>
      </c>
      <c r="B1" s="149"/>
      <c r="C1" s="149"/>
      <c r="D1" s="149"/>
      <c r="E1" s="149"/>
      <c r="F1" s="149"/>
      <c r="G1" s="150"/>
    </row>
    <row r="2" spans="1:7" x14ac:dyDescent="0.25">
      <c r="A2" s="114" t="str">
        <f>'Formato 1'!A2</f>
        <v>INSTITUTO MUNICIPAL DE LA JUVENTUD DE LEON GUANAJUATO</v>
      </c>
      <c r="B2" s="115"/>
      <c r="C2" s="115"/>
      <c r="D2" s="115"/>
      <c r="E2" s="115"/>
      <c r="F2" s="115"/>
      <c r="G2" s="116"/>
    </row>
    <row r="3" spans="1:7" x14ac:dyDescent="0.25">
      <c r="A3" s="117" t="s">
        <v>231</v>
      </c>
      <c r="B3" s="118"/>
      <c r="C3" s="118"/>
      <c r="D3" s="118"/>
      <c r="E3" s="118"/>
      <c r="F3" s="118"/>
      <c r="G3" s="119"/>
    </row>
    <row r="4" spans="1:7" x14ac:dyDescent="0.25">
      <c r="A4" s="117" t="str">
        <f>'Formato 3'!A4</f>
        <v>Del 1 de Enero al 31 de Diciembre de 2023 (b)</v>
      </c>
      <c r="B4" s="118"/>
      <c r="C4" s="118"/>
      <c r="D4" s="118"/>
      <c r="E4" s="118"/>
      <c r="F4" s="118"/>
      <c r="G4" s="119"/>
    </row>
    <row r="5" spans="1:7" x14ac:dyDescent="0.25">
      <c r="A5" s="120" t="s">
        <v>2</v>
      </c>
      <c r="B5" s="121"/>
      <c r="C5" s="121"/>
      <c r="D5" s="121"/>
      <c r="E5" s="121"/>
      <c r="F5" s="121"/>
      <c r="G5" s="122"/>
    </row>
    <row r="6" spans="1:7" ht="41.45" customHeight="1" x14ac:dyDescent="0.25">
      <c r="A6" s="151" t="s">
        <v>232</v>
      </c>
      <c r="B6" s="153" t="s">
        <v>233</v>
      </c>
      <c r="C6" s="153"/>
      <c r="D6" s="153"/>
      <c r="E6" s="153"/>
      <c r="F6" s="153"/>
      <c r="G6" s="153" t="s">
        <v>234</v>
      </c>
    </row>
    <row r="7" spans="1:7" ht="30" x14ac:dyDescent="0.25">
      <c r="A7" s="152"/>
      <c r="B7" s="26" t="s">
        <v>235</v>
      </c>
      <c r="C7" s="7" t="s">
        <v>236</v>
      </c>
      <c r="D7" s="26" t="s">
        <v>237</v>
      </c>
      <c r="E7" s="26" t="s">
        <v>192</v>
      </c>
      <c r="F7" s="26" t="s">
        <v>238</v>
      </c>
      <c r="G7" s="153"/>
    </row>
    <row r="8" spans="1:7" x14ac:dyDescent="0.25">
      <c r="A8" s="27" t="s">
        <v>239</v>
      </c>
      <c r="B8" s="94"/>
      <c r="C8" s="94"/>
      <c r="D8" s="94"/>
      <c r="E8" s="94"/>
      <c r="F8" s="94"/>
      <c r="G8" s="94"/>
    </row>
    <row r="9" spans="1:7" x14ac:dyDescent="0.25">
      <c r="A9" s="60" t="s">
        <v>240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25">
      <c r="A10" s="60" t="s">
        <v>241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25">
      <c r="A11" s="60" t="s">
        <v>242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5" si="0">F11-B11</f>
        <v>0</v>
      </c>
    </row>
    <row r="12" spans="1:7" x14ac:dyDescent="0.25">
      <c r="A12" s="60" t="s">
        <v>243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f t="shared" si="0"/>
        <v>0</v>
      </c>
    </row>
    <row r="13" spans="1:7" x14ac:dyDescent="0.25">
      <c r="A13" s="60" t="s">
        <v>244</v>
      </c>
      <c r="B13" s="49">
        <v>0</v>
      </c>
      <c r="C13" s="49">
        <v>200000</v>
      </c>
      <c r="D13" s="49">
        <v>200000</v>
      </c>
      <c r="E13" s="49">
        <v>295140.3</v>
      </c>
      <c r="F13" s="49">
        <v>295140.3</v>
      </c>
      <c r="G13" s="49">
        <f>F13-B13</f>
        <v>295140.3</v>
      </c>
    </row>
    <row r="14" spans="1:7" x14ac:dyDescent="0.25">
      <c r="A14" s="60" t="s">
        <v>245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f>F14-B14</f>
        <v>0</v>
      </c>
    </row>
    <row r="15" spans="1:7" x14ac:dyDescent="0.25">
      <c r="A15" s="60" t="s">
        <v>246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f t="shared" si="0"/>
        <v>0</v>
      </c>
    </row>
    <row r="16" spans="1:7" x14ac:dyDescent="0.25">
      <c r="A16" s="95" t="s">
        <v>247</v>
      </c>
      <c r="B16" s="49">
        <f t="shared" ref="B16:G16" si="1">SUM(B17:B27)</f>
        <v>0</v>
      </c>
      <c r="C16" s="49">
        <f t="shared" si="1"/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</row>
    <row r="17" spans="1:7" x14ac:dyDescent="0.25">
      <c r="A17" s="80" t="s">
        <v>248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25">
      <c r="A18" s="80" t="s">
        <v>249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2">F18-B18</f>
        <v>0</v>
      </c>
    </row>
    <row r="19" spans="1:7" x14ac:dyDescent="0.25">
      <c r="A19" s="80" t="s">
        <v>250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2"/>
        <v>0</v>
      </c>
    </row>
    <row r="20" spans="1:7" x14ac:dyDescent="0.25">
      <c r="A20" s="80" t="s">
        <v>251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2"/>
        <v>0</v>
      </c>
    </row>
    <row r="21" spans="1:7" x14ac:dyDescent="0.25">
      <c r="A21" s="80" t="s">
        <v>252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2"/>
        <v>0</v>
      </c>
    </row>
    <row r="22" spans="1:7" x14ac:dyDescent="0.25">
      <c r="A22" s="80" t="s">
        <v>253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2"/>
        <v>0</v>
      </c>
    </row>
    <row r="23" spans="1:7" x14ac:dyDescent="0.25">
      <c r="A23" s="80" t="s">
        <v>254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2"/>
        <v>0</v>
      </c>
    </row>
    <row r="24" spans="1:7" x14ac:dyDescent="0.25">
      <c r="A24" s="80" t="s">
        <v>255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2"/>
        <v>0</v>
      </c>
    </row>
    <row r="25" spans="1:7" x14ac:dyDescent="0.25">
      <c r="A25" s="80" t="s">
        <v>256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2"/>
        <v>0</v>
      </c>
    </row>
    <row r="26" spans="1:7" x14ac:dyDescent="0.25">
      <c r="A26" s="80" t="s">
        <v>257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2"/>
        <v>0</v>
      </c>
    </row>
    <row r="27" spans="1:7" x14ac:dyDescent="0.25">
      <c r="A27" s="80" t="s">
        <v>258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2"/>
        <v>0</v>
      </c>
    </row>
    <row r="28" spans="1:7" x14ac:dyDescent="0.25">
      <c r="A28" s="60" t="s">
        <v>259</v>
      </c>
      <c r="B28" s="49">
        <f t="shared" ref="B28:G28" si="3">SUM(B29:B33)</f>
        <v>0</v>
      </c>
      <c r="C28" s="49">
        <f t="shared" si="3"/>
        <v>0</v>
      </c>
      <c r="D28" s="49">
        <f t="shared" si="3"/>
        <v>0</v>
      </c>
      <c r="E28" s="49">
        <f t="shared" si="3"/>
        <v>0</v>
      </c>
      <c r="F28" s="49">
        <f t="shared" si="3"/>
        <v>0</v>
      </c>
      <c r="G28" s="49">
        <f t="shared" si="3"/>
        <v>0</v>
      </c>
    </row>
    <row r="29" spans="1:7" x14ac:dyDescent="0.25">
      <c r="A29" s="80" t="s">
        <v>260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25">
      <c r="A30" s="80" t="s">
        <v>261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3" si="4">F30-B30</f>
        <v>0</v>
      </c>
    </row>
    <row r="31" spans="1:7" x14ac:dyDescent="0.25">
      <c r="A31" s="80" t="s">
        <v>262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4"/>
        <v>0</v>
      </c>
    </row>
    <row r="32" spans="1:7" x14ac:dyDescent="0.25">
      <c r="A32" s="80" t="s">
        <v>263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4"/>
        <v>0</v>
      </c>
    </row>
    <row r="33" spans="1:7" ht="14.45" customHeight="1" x14ac:dyDescent="0.25">
      <c r="A33" s="80" t="s">
        <v>264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4"/>
        <v>0</v>
      </c>
    </row>
    <row r="34" spans="1:7" ht="14.45" customHeight="1" x14ac:dyDescent="0.25">
      <c r="A34" s="60" t="s">
        <v>265</v>
      </c>
      <c r="B34" s="49">
        <v>43084453.001431398</v>
      </c>
      <c r="C34" s="49">
        <v>9219784.3900000006</v>
      </c>
      <c r="D34" s="49">
        <v>52304237.390000001</v>
      </c>
      <c r="E34" s="49">
        <v>52304235.899999999</v>
      </c>
      <c r="F34" s="49">
        <v>52304235.899999999</v>
      </c>
      <c r="G34" s="49">
        <f>F34-B34</f>
        <v>9219782.8985686004</v>
      </c>
    </row>
    <row r="35" spans="1:7" ht="14.45" customHeight="1" x14ac:dyDescent="0.25">
      <c r="A35" s="60" t="s">
        <v>266</v>
      </c>
      <c r="B35" s="49">
        <f t="shared" ref="B35:G35" si="5">B36</f>
        <v>0</v>
      </c>
      <c r="C35" s="49">
        <f t="shared" si="5"/>
        <v>0</v>
      </c>
      <c r="D35" s="49">
        <f t="shared" si="5"/>
        <v>0</v>
      </c>
      <c r="E35" s="49">
        <f t="shared" si="5"/>
        <v>0</v>
      </c>
      <c r="F35" s="49">
        <f t="shared" si="5"/>
        <v>0</v>
      </c>
      <c r="G35" s="49">
        <f t="shared" si="5"/>
        <v>0</v>
      </c>
    </row>
    <row r="36" spans="1:7" ht="14.45" customHeight="1" x14ac:dyDescent="0.25">
      <c r="A36" s="80" t="s">
        <v>267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f>F36-B36</f>
        <v>0</v>
      </c>
    </row>
    <row r="37" spans="1:7" ht="14.45" customHeight="1" x14ac:dyDescent="0.25">
      <c r="A37" s="60" t="s">
        <v>268</v>
      </c>
      <c r="B37" s="49">
        <f t="shared" ref="B37:G37" si="6">B38+B39</f>
        <v>0</v>
      </c>
      <c r="C37" s="49">
        <f t="shared" si="6"/>
        <v>0</v>
      </c>
      <c r="D37" s="49">
        <f t="shared" si="6"/>
        <v>0</v>
      </c>
      <c r="E37" s="49">
        <f t="shared" si="6"/>
        <v>0</v>
      </c>
      <c r="F37" s="49">
        <f t="shared" si="6"/>
        <v>0</v>
      </c>
      <c r="G37" s="49">
        <f t="shared" si="6"/>
        <v>0</v>
      </c>
    </row>
    <row r="38" spans="1:7" x14ac:dyDescent="0.25">
      <c r="A38" s="80" t="s">
        <v>269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25">
      <c r="A39" s="80" t="s">
        <v>270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f>F39-B39</f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271</v>
      </c>
      <c r="B41" s="4">
        <f>SUM(B9,B10,B11,B12,B13,B14,B15,B16,B28,B34,B35,B37)</f>
        <v>43084453.001431398</v>
      </c>
      <c r="C41" s="4">
        <f>SUM(C9,C10,C11,C12,C13,C14,C15,C16,C28,C34,C35,C37)</f>
        <v>9419784.3900000006</v>
      </c>
      <c r="D41" s="4">
        <f>SUM(D9,D10,D11,D12,D13,D14,D15,D16,D28,D34,D35,D37)</f>
        <v>52504237.390000001</v>
      </c>
      <c r="E41" s="4">
        <f>SUM(E9,E10,E11,E12,E13,E14,E15,E16,E28,E34,E35,E37)</f>
        <v>52599376.199999996</v>
      </c>
      <c r="F41" s="4">
        <f>SUM(F9,F10,F11,F12,F13,F14,F15,F16,F28,F34,F35,F37)</f>
        <v>52599376.199999996</v>
      </c>
      <c r="G41" s="4">
        <f>SUM(G9,G10,G11,G12,G13,G14,G15,G16,G28,G34,G35,G37)</f>
        <v>9514923.1985686012</v>
      </c>
    </row>
    <row r="42" spans="1:7" x14ac:dyDescent="0.25">
      <c r="A42" s="3" t="s">
        <v>272</v>
      </c>
      <c r="B42" s="96"/>
      <c r="C42" s="96"/>
      <c r="D42" s="96"/>
      <c r="E42" s="96"/>
      <c r="F42" s="96"/>
      <c r="G42" s="4">
        <f>IF(G41&gt;0,G41,0)</f>
        <v>9514923.1985686012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273</v>
      </c>
      <c r="B44" s="51"/>
      <c r="C44" s="51"/>
      <c r="D44" s="51"/>
      <c r="E44" s="51"/>
      <c r="F44" s="51"/>
      <c r="G44" s="51"/>
    </row>
    <row r="45" spans="1:7" x14ac:dyDescent="0.25">
      <c r="A45" s="60" t="s">
        <v>274</v>
      </c>
      <c r="B45" s="49">
        <f t="shared" ref="B45:G45" si="7">SUM(B46:B53)</f>
        <v>0</v>
      </c>
      <c r="C45" s="49">
        <f t="shared" si="7"/>
        <v>0</v>
      </c>
      <c r="D45" s="49">
        <f t="shared" si="7"/>
        <v>0</v>
      </c>
      <c r="E45" s="49">
        <f t="shared" si="7"/>
        <v>0</v>
      </c>
      <c r="F45" s="49">
        <f t="shared" si="7"/>
        <v>0</v>
      </c>
      <c r="G45" s="49">
        <f t="shared" si="7"/>
        <v>0</v>
      </c>
    </row>
    <row r="46" spans="1:7" x14ac:dyDescent="0.25">
      <c r="A46" s="83" t="s">
        <v>275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25">
      <c r="A47" s="83" t="s">
        <v>276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8">F47-B47</f>
        <v>0</v>
      </c>
    </row>
    <row r="48" spans="1:7" x14ac:dyDescent="0.25">
      <c r="A48" s="83" t="s">
        <v>277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8"/>
        <v>0</v>
      </c>
    </row>
    <row r="49" spans="1:7" ht="30" x14ac:dyDescent="0.25">
      <c r="A49" s="83" t="s">
        <v>278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8"/>
        <v>0</v>
      </c>
    </row>
    <row r="50" spans="1:7" x14ac:dyDescent="0.25">
      <c r="A50" s="83" t="s">
        <v>279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8"/>
        <v>0</v>
      </c>
    </row>
    <row r="51" spans="1:7" x14ac:dyDescent="0.25">
      <c r="A51" s="83" t="s">
        <v>280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8"/>
        <v>0</v>
      </c>
    </row>
    <row r="52" spans="1:7" ht="30" x14ac:dyDescent="0.25">
      <c r="A52" s="84" t="s">
        <v>281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8"/>
        <v>0</v>
      </c>
    </row>
    <row r="53" spans="1:7" x14ac:dyDescent="0.25">
      <c r="A53" s="80" t="s">
        <v>282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25">
      <c r="A54" s="60" t="s">
        <v>283</v>
      </c>
      <c r="B54" s="49">
        <f t="shared" ref="B54:G54" si="9">SUM(B55:B58)</f>
        <v>0</v>
      </c>
      <c r="C54" s="49">
        <f t="shared" si="9"/>
        <v>0</v>
      </c>
      <c r="D54" s="49">
        <f t="shared" si="9"/>
        <v>0</v>
      </c>
      <c r="E54" s="49">
        <f t="shared" si="9"/>
        <v>0</v>
      </c>
      <c r="F54" s="49">
        <f t="shared" si="9"/>
        <v>0</v>
      </c>
      <c r="G54" s="49">
        <f t="shared" si="9"/>
        <v>0</v>
      </c>
    </row>
    <row r="55" spans="1:7" x14ac:dyDescent="0.25">
      <c r="A55" s="84" t="s">
        <v>284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25">
      <c r="A56" s="83" t="s">
        <v>285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0">F56-B56</f>
        <v>0</v>
      </c>
    </row>
    <row r="57" spans="1:7" x14ac:dyDescent="0.25">
      <c r="A57" s="83" t="s">
        <v>286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0"/>
        <v>0</v>
      </c>
    </row>
    <row r="58" spans="1:7" x14ac:dyDescent="0.25">
      <c r="A58" s="84" t="s">
        <v>287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0"/>
        <v>0</v>
      </c>
    </row>
    <row r="59" spans="1:7" x14ac:dyDescent="0.25">
      <c r="A59" s="60" t="s">
        <v>288</v>
      </c>
      <c r="B59" s="49">
        <f t="shared" ref="B59:G59" si="11">SUM(B60:B61)</f>
        <v>0</v>
      </c>
      <c r="C59" s="49">
        <f t="shared" si="11"/>
        <v>0</v>
      </c>
      <c r="D59" s="49">
        <f t="shared" si="11"/>
        <v>0</v>
      </c>
      <c r="E59" s="49">
        <f t="shared" si="11"/>
        <v>0</v>
      </c>
      <c r="F59" s="49">
        <f t="shared" si="11"/>
        <v>0</v>
      </c>
      <c r="G59" s="49">
        <f t="shared" si="11"/>
        <v>0</v>
      </c>
    </row>
    <row r="60" spans="1:7" x14ac:dyDescent="0.25">
      <c r="A60" s="83" t="s">
        <v>289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25">
      <c r="A61" s="83" t="s">
        <v>290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2">F61-B61</f>
        <v>0</v>
      </c>
    </row>
    <row r="62" spans="1:7" x14ac:dyDescent="0.25">
      <c r="A62" s="60" t="s">
        <v>291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2"/>
        <v>0</v>
      </c>
    </row>
    <row r="63" spans="1:7" x14ac:dyDescent="0.25">
      <c r="A63" s="60" t="s">
        <v>292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2"/>
        <v>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8" x14ac:dyDescent="0.25">
      <c r="A65" s="3" t="s">
        <v>293</v>
      </c>
      <c r="B65" s="4">
        <f t="shared" ref="B65:G65" si="13">B45+B54+B59+B62+B63</f>
        <v>0</v>
      </c>
      <c r="C65" s="4">
        <f t="shared" si="13"/>
        <v>0</v>
      </c>
      <c r="D65" s="4">
        <f t="shared" si="13"/>
        <v>0</v>
      </c>
      <c r="E65" s="4">
        <f t="shared" si="13"/>
        <v>0</v>
      </c>
      <c r="F65" s="4">
        <f t="shared" si="13"/>
        <v>0</v>
      </c>
      <c r="G65" s="4">
        <f t="shared" si="13"/>
        <v>0</v>
      </c>
    </row>
    <row r="66" spans="1:8" x14ac:dyDescent="0.25">
      <c r="A66" s="47"/>
      <c r="B66" s="51"/>
      <c r="C66" s="51"/>
      <c r="D66" s="51"/>
      <c r="E66" s="51"/>
      <c r="F66" s="51"/>
      <c r="G66" s="51"/>
    </row>
    <row r="67" spans="1:8" x14ac:dyDescent="0.25">
      <c r="A67" s="3" t="s">
        <v>294</v>
      </c>
      <c r="B67" s="4">
        <f t="shared" ref="B67:G67" si="14">B68</f>
        <v>0</v>
      </c>
      <c r="C67" s="4">
        <f t="shared" si="14"/>
        <v>0</v>
      </c>
      <c r="D67" s="4">
        <f t="shared" si="14"/>
        <v>0</v>
      </c>
      <c r="E67" s="4">
        <f t="shared" si="14"/>
        <v>0</v>
      </c>
      <c r="F67" s="4">
        <f t="shared" si="14"/>
        <v>0</v>
      </c>
      <c r="G67" s="4">
        <f t="shared" si="14"/>
        <v>0</v>
      </c>
    </row>
    <row r="68" spans="1:8" x14ac:dyDescent="0.25">
      <c r="A68" s="60" t="s">
        <v>295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8" x14ac:dyDescent="0.25">
      <c r="A69" s="47"/>
      <c r="B69" s="51"/>
      <c r="C69" s="51"/>
      <c r="D69" s="51"/>
      <c r="E69" s="51"/>
      <c r="F69" s="51"/>
      <c r="G69" s="51"/>
    </row>
    <row r="70" spans="1:8" x14ac:dyDescent="0.25">
      <c r="A70" s="3" t="s">
        <v>296</v>
      </c>
      <c r="B70" s="4">
        <f t="shared" ref="B70:G70" si="15">B41+B65+B67</f>
        <v>43084453.001431398</v>
      </c>
      <c r="C70" s="4">
        <f t="shared" si="15"/>
        <v>9419784.3900000006</v>
      </c>
      <c r="D70" s="4">
        <f t="shared" si="15"/>
        <v>52504237.390000001</v>
      </c>
      <c r="E70" s="4">
        <f t="shared" si="15"/>
        <v>52599376.199999996</v>
      </c>
      <c r="F70" s="4">
        <f t="shared" si="15"/>
        <v>52599376.199999996</v>
      </c>
      <c r="G70" s="4">
        <f t="shared" si="15"/>
        <v>9514923.1985686012</v>
      </c>
    </row>
    <row r="71" spans="1:8" x14ac:dyDescent="0.25">
      <c r="A71" s="47"/>
      <c r="B71" s="51"/>
      <c r="C71" s="51"/>
      <c r="D71" s="51"/>
      <c r="E71" s="51"/>
      <c r="F71" s="51"/>
      <c r="G71" s="51"/>
    </row>
    <row r="72" spans="1:8" x14ac:dyDescent="0.25">
      <c r="A72" s="3" t="s">
        <v>297</v>
      </c>
      <c r="B72" s="51"/>
      <c r="C72" s="51"/>
      <c r="D72" s="51"/>
      <c r="E72" s="51"/>
      <c r="F72" s="51"/>
      <c r="G72" s="51"/>
    </row>
    <row r="73" spans="1:8" ht="30" x14ac:dyDescent="0.25">
      <c r="A73" s="69" t="s">
        <v>298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8" ht="30" x14ac:dyDescent="0.25">
      <c r="A74" s="69" t="s">
        <v>299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8" x14ac:dyDescent="0.25">
      <c r="A75" s="19" t="s">
        <v>300</v>
      </c>
      <c r="B75" s="4">
        <f t="shared" ref="B75:G75" si="16">B73+B74</f>
        <v>0</v>
      </c>
      <c r="C75" s="4">
        <f t="shared" si="16"/>
        <v>0</v>
      </c>
      <c r="D75" s="4">
        <f t="shared" si="16"/>
        <v>0</v>
      </c>
      <c r="E75" s="4">
        <f t="shared" si="16"/>
        <v>0</v>
      </c>
      <c r="F75" s="4">
        <f t="shared" si="16"/>
        <v>0</v>
      </c>
      <c r="G75" s="4">
        <f t="shared" si="16"/>
        <v>0</v>
      </c>
    </row>
    <row r="76" spans="1:8" x14ac:dyDescent="0.25">
      <c r="A76" s="57"/>
      <c r="B76" s="85"/>
      <c r="C76" s="85"/>
      <c r="D76" s="85"/>
      <c r="E76" s="85"/>
      <c r="F76" s="85"/>
      <c r="G76" s="85"/>
    </row>
    <row r="80" spans="1:8" x14ac:dyDescent="0.25">
      <c r="B80" s="178"/>
      <c r="C80" s="178"/>
      <c r="D80" s="178"/>
      <c r="E80" s="178"/>
      <c r="F80" s="178"/>
      <c r="G80" s="178"/>
      <c r="H80" s="178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63E3C2F6-9D4A-452A-B05C-CEAC9C610DB6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J163"/>
  <sheetViews>
    <sheetView showGridLines="0" zoomScale="85" zoomScaleNormal="85" workbookViewId="0">
      <selection activeCell="G11" sqref="G11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10" ht="40.9" customHeight="1" x14ac:dyDescent="0.25">
      <c r="A1" s="156" t="s">
        <v>301</v>
      </c>
      <c r="B1" s="149"/>
      <c r="C1" s="149"/>
      <c r="D1" s="149"/>
      <c r="E1" s="149"/>
      <c r="F1" s="149"/>
      <c r="G1" s="150"/>
    </row>
    <row r="2" spans="1:10" x14ac:dyDescent="0.25">
      <c r="A2" s="129" t="str">
        <f>'Formato 1'!A2</f>
        <v>INSTITUTO MUNICIPAL DE LA JUVENTUD DE LEON GUANAJUATO</v>
      </c>
      <c r="B2" s="129"/>
      <c r="C2" s="129"/>
      <c r="D2" s="129"/>
      <c r="E2" s="129"/>
      <c r="F2" s="129"/>
      <c r="G2" s="129"/>
    </row>
    <row r="3" spans="1:10" x14ac:dyDescent="0.25">
      <c r="A3" s="130" t="s">
        <v>302</v>
      </c>
      <c r="B3" s="130"/>
      <c r="C3" s="130"/>
      <c r="D3" s="130"/>
      <c r="E3" s="130"/>
      <c r="F3" s="130"/>
      <c r="G3" s="130"/>
    </row>
    <row r="4" spans="1:10" x14ac:dyDescent="0.25">
      <c r="A4" s="130" t="s">
        <v>303</v>
      </c>
      <c r="B4" s="130"/>
      <c r="C4" s="130"/>
      <c r="D4" s="130"/>
      <c r="E4" s="130"/>
      <c r="F4" s="130"/>
      <c r="G4" s="130"/>
    </row>
    <row r="5" spans="1:10" x14ac:dyDescent="0.25">
      <c r="A5" s="130" t="str">
        <f>'Formato 3'!A4</f>
        <v>Del 1 de Enero al 31 de Diciembre de 2023 (b)</v>
      </c>
      <c r="B5" s="130"/>
      <c r="C5" s="130"/>
      <c r="D5" s="130"/>
      <c r="E5" s="130"/>
      <c r="F5" s="130"/>
      <c r="G5" s="130"/>
    </row>
    <row r="6" spans="1:10" ht="41.45" customHeight="1" x14ac:dyDescent="0.25">
      <c r="A6" s="131" t="s">
        <v>2</v>
      </c>
      <c r="B6" s="131"/>
      <c r="C6" s="131"/>
      <c r="D6" s="131"/>
      <c r="E6" s="131"/>
      <c r="F6" s="131"/>
      <c r="G6" s="131"/>
    </row>
    <row r="7" spans="1:10" x14ac:dyDescent="0.25">
      <c r="A7" s="154" t="s">
        <v>6</v>
      </c>
      <c r="B7" s="154" t="s">
        <v>304</v>
      </c>
      <c r="C7" s="154"/>
      <c r="D7" s="154"/>
      <c r="E7" s="154"/>
      <c r="F7" s="154"/>
      <c r="G7" s="155" t="s">
        <v>305</v>
      </c>
    </row>
    <row r="8" spans="1:10" ht="30" x14ac:dyDescent="0.25">
      <c r="A8" s="154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154"/>
    </row>
    <row r="9" spans="1:10" x14ac:dyDescent="0.25">
      <c r="A9" s="28" t="s">
        <v>310</v>
      </c>
      <c r="B9" s="86">
        <f>SUM(B10,B18,B28,B38,B48,B58,B62,B71,B75)</f>
        <v>43084453.001431368</v>
      </c>
      <c r="C9" s="86">
        <f t="shared" ref="B9:G9" si="0">SUM(C10,C18,C28,C38,C48,C58,C62,C71,C75)</f>
        <v>9419784.3900000006</v>
      </c>
      <c r="D9" s="86">
        <f t="shared" si="0"/>
        <v>52504237.391431361</v>
      </c>
      <c r="E9" s="86">
        <f t="shared" si="0"/>
        <v>49966663.839999996</v>
      </c>
      <c r="F9" s="86">
        <f t="shared" si="0"/>
        <v>49189728.879999995</v>
      </c>
      <c r="G9" s="86">
        <f t="shared" si="0"/>
        <v>2537573.5514313658</v>
      </c>
      <c r="J9" s="178"/>
    </row>
    <row r="10" spans="1:10" x14ac:dyDescent="0.25">
      <c r="A10" s="87" t="s">
        <v>311</v>
      </c>
      <c r="B10" s="86">
        <f>SUM(B11:B17)</f>
        <v>32641195.004251365</v>
      </c>
      <c r="C10" s="86">
        <f t="shared" ref="B10:F10" si="1">SUM(C11:C17)</f>
        <v>50000</v>
      </c>
      <c r="D10" s="86">
        <f t="shared" si="1"/>
        <v>32691195.004251365</v>
      </c>
      <c r="E10" s="86">
        <f>SUM(E11:E17)</f>
        <v>31040432.119999997</v>
      </c>
      <c r="F10" s="86">
        <f>SUM(F11:F17)</f>
        <v>30423348.349999998</v>
      </c>
      <c r="G10" s="86">
        <f>SUM(G11:G17)</f>
        <v>1650762.884251365</v>
      </c>
    </row>
    <row r="11" spans="1:10" x14ac:dyDescent="0.25">
      <c r="A11" s="88" t="s">
        <v>312</v>
      </c>
      <c r="B11" s="77">
        <v>19557479</v>
      </c>
      <c r="C11" s="77">
        <v>-1060003.04</v>
      </c>
      <c r="D11" s="77">
        <v>18497475.960000001</v>
      </c>
      <c r="E11" s="77">
        <v>17923942.780000001</v>
      </c>
      <c r="F11" s="77">
        <v>17923942.780000001</v>
      </c>
      <c r="G11" s="77">
        <f>D11-E11</f>
        <v>573533.1799999997</v>
      </c>
    </row>
    <row r="12" spans="1:10" x14ac:dyDescent="0.25">
      <c r="A12" s="88" t="s">
        <v>313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f>D12-E12</f>
        <v>0</v>
      </c>
    </row>
    <row r="13" spans="1:10" x14ac:dyDescent="0.25">
      <c r="A13" s="88" t="s">
        <v>314</v>
      </c>
      <c r="B13" s="77">
        <v>3467944.1</v>
      </c>
      <c r="C13" s="77">
        <v>433077.76000000001</v>
      </c>
      <c r="D13" s="77">
        <v>3901021.8600000003</v>
      </c>
      <c r="E13" s="77">
        <v>3376036.2199999993</v>
      </c>
      <c r="F13" s="77">
        <v>3376036.2199999993</v>
      </c>
      <c r="G13" s="77">
        <f t="shared" ref="G13:G17" si="2">D13-E13</f>
        <v>524985.64000000106</v>
      </c>
    </row>
    <row r="14" spans="1:10" x14ac:dyDescent="0.25">
      <c r="A14" s="88" t="s">
        <v>315</v>
      </c>
      <c r="B14" s="77">
        <v>4780803.9378647506</v>
      </c>
      <c r="C14" s="77">
        <v>-138000</v>
      </c>
      <c r="D14" s="77">
        <v>4642803.9378647506</v>
      </c>
      <c r="E14" s="77">
        <v>4578075.1100000003</v>
      </c>
      <c r="F14" s="77">
        <v>3960991.3400000003</v>
      </c>
      <c r="G14" s="77">
        <f t="shared" si="2"/>
        <v>64728.827864750288</v>
      </c>
    </row>
    <row r="15" spans="1:10" x14ac:dyDescent="0.25">
      <c r="A15" s="88" t="s">
        <v>316</v>
      </c>
      <c r="B15" s="77">
        <v>4834967.9663866125</v>
      </c>
      <c r="C15" s="77">
        <v>814925.28</v>
      </c>
      <c r="D15" s="77">
        <v>5649893.2463866128</v>
      </c>
      <c r="E15" s="77">
        <v>5162378.0099999988</v>
      </c>
      <c r="F15" s="77">
        <v>5162378.0099999988</v>
      </c>
      <c r="G15" s="77">
        <f t="shared" si="2"/>
        <v>487515.23638661392</v>
      </c>
    </row>
    <row r="16" spans="1:10" x14ac:dyDescent="0.25">
      <c r="A16" s="88" t="s">
        <v>317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f t="shared" si="2"/>
        <v>0</v>
      </c>
    </row>
    <row r="17" spans="1:7" x14ac:dyDescent="0.25">
      <c r="A17" s="88" t="s">
        <v>318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f t="shared" si="2"/>
        <v>0</v>
      </c>
    </row>
    <row r="18" spans="1:7" x14ac:dyDescent="0.25">
      <c r="A18" s="87" t="s">
        <v>319</v>
      </c>
      <c r="B18" s="86">
        <f t="shared" ref="B18:G18" si="3">SUM(B19:B27)</f>
        <v>2538745.8960600002</v>
      </c>
      <c r="C18" s="86">
        <f t="shared" si="3"/>
        <v>95054.62999999999</v>
      </c>
      <c r="D18" s="86">
        <f t="shared" si="3"/>
        <v>2633800.5260600001</v>
      </c>
      <c r="E18" s="86">
        <f t="shared" si="3"/>
        <v>2470147.83</v>
      </c>
      <c r="F18" s="86">
        <f t="shared" si="3"/>
        <v>2445209.92</v>
      </c>
      <c r="G18" s="86">
        <f t="shared" si="3"/>
        <v>163652.6960600001</v>
      </c>
    </row>
    <row r="19" spans="1:7" x14ac:dyDescent="0.25">
      <c r="A19" s="88" t="s">
        <v>320</v>
      </c>
      <c r="B19" s="77">
        <v>800739.14086000004</v>
      </c>
      <c r="C19" s="77">
        <v>99000</v>
      </c>
      <c r="D19" s="77">
        <v>899739.14086000004</v>
      </c>
      <c r="E19" s="77">
        <v>830366.12000000011</v>
      </c>
      <c r="F19" s="77">
        <v>805428.21</v>
      </c>
      <c r="G19" s="77">
        <f>D19-E19</f>
        <v>69373.020859999931</v>
      </c>
    </row>
    <row r="20" spans="1:7" x14ac:dyDescent="0.25">
      <c r="A20" s="88" t="s">
        <v>321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f t="shared" ref="G20:G27" si="4">D20-E20</f>
        <v>0</v>
      </c>
    </row>
    <row r="21" spans="1:7" x14ac:dyDescent="0.25">
      <c r="A21" s="88" t="s">
        <v>322</v>
      </c>
      <c r="B21" s="77">
        <v>1403.52</v>
      </c>
      <c r="C21" s="77">
        <v>-1403.52</v>
      </c>
      <c r="D21" s="77">
        <v>0</v>
      </c>
      <c r="E21" s="77">
        <v>0</v>
      </c>
      <c r="F21" s="77">
        <v>0</v>
      </c>
      <c r="G21" s="77">
        <f t="shared" si="4"/>
        <v>0</v>
      </c>
    </row>
    <row r="22" spans="1:7" x14ac:dyDescent="0.25">
      <c r="A22" s="88" t="s">
        <v>323</v>
      </c>
      <c r="B22" s="77">
        <v>1046208.27</v>
      </c>
      <c r="C22" s="77">
        <v>-180922.22</v>
      </c>
      <c r="D22" s="77">
        <v>865286.05</v>
      </c>
      <c r="E22" s="77">
        <v>813679.78</v>
      </c>
      <c r="F22" s="77">
        <v>813679.78</v>
      </c>
      <c r="G22" s="77">
        <f t="shared" si="4"/>
        <v>51606.270000000019</v>
      </c>
    </row>
    <row r="23" spans="1:7" x14ac:dyDescent="0.25">
      <c r="A23" s="88" t="s">
        <v>324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f t="shared" si="4"/>
        <v>0</v>
      </c>
    </row>
    <row r="24" spans="1:7" x14ac:dyDescent="0.25">
      <c r="A24" s="88" t="s">
        <v>325</v>
      </c>
      <c r="B24" s="77">
        <v>461613.36520000006</v>
      </c>
      <c r="C24" s="77">
        <v>69797.58</v>
      </c>
      <c r="D24" s="77">
        <v>531410.94520000007</v>
      </c>
      <c r="E24" s="77">
        <v>531410.94999999995</v>
      </c>
      <c r="F24" s="77">
        <v>531410.94999999995</v>
      </c>
      <c r="G24" s="77">
        <f t="shared" si="4"/>
        <v>-4.7999998787418008E-3</v>
      </c>
    </row>
    <row r="25" spans="1:7" x14ac:dyDescent="0.25">
      <c r="A25" s="88" t="s">
        <v>326</v>
      </c>
      <c r="B25" s="77">
        <v>165322.20000000001</v>
      </c>
      <c r="C25" s="77">
        <v>52459.06</v>
      </c>
      <c r="D25" s="77">
        <v>217781.26</v>
      </c>
      <c r="E25" s="77">
        <v>210620.78999999998</v>
      </c>
      <c r="F25" s="77">
        <v>210620.78999999998</v>
      </c>
      <c r="G25" s="77">
        <f t="shared" si="4"/>
        <v>7160.4700000000303</v>
      </c>
    </row>
    <row r="26" spans="1:7" x14ac:dyDescent="0.25">
      <c r="A26" s="88" t="s">
        <v>327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f t="shared" si="4"/>
        <v>0</v>
      </c>
    </row>
    <row r="27" spans="1:7" x14ac:dyDescent="0.25">
      <c r="A27" s="88" t="s">
        <v>328</v>
      </c>
      <c r="B27" s="77">
        <v>63459.4</v>
      </c>
      <c r="C27" s="77">
        <v>56123.729999999996</v>
      </c>
      <c r="D27" s="77">
        <v>119583.13</v>
      </c>
      <c r="E27" s="77">
        <v>84070.19</v>
      </c>
      <c r="F27" s="77">
        <v>84070.19</v>
      </c>
      <c r="G27" s="77">
        <f t="shared" si="4"/>
        <v>35512.94</v>
      </c>
    </row>
    <row r="28" spans="1:7" x14ac:dyDescent="0.25">
      <c r="A28" s="87" t="s">
        <v>329</v>
      </c>
      <c r="B28" s="86">
        <f t="shared" ref="B28:G28" si="5">SUM(B29:B37)</f>
        <v>6274476.0999999996</v>
      </c>
      <c r="C28" s="86">
        <f t="shared" si="5"/>
        <v>9345701.7599999998</v>
      </c>
      <c r="D28" s="86">
        <f t="shared" si="5"/>
        <v>15620177.860000001</v>
      </c>
      <c r="E28" s="86">
        <f t="shared" si="5"/>
        <v>15092399.41</v>
      </c>
      <c r="F28" s="86">
        <f t="shared" si="5"/>
        <v>15019468.41</v>
      </c>
      <c r="G28" s="86">
        <f t="shared" si="5"/>
        <v>527778.45000000042</v>
      </c>
    </row>
    <row r="29" spans="1:7" x14ac:dyDescent="0.25">
      <c r="A29" s="88" t="s">
        <v>330</v>
      </c>
      <c r="B29" s="77">
        <v>348423.92</v>
      </c>
      <c r="C29" s="77">
        <v>61000</v>
      </c>
      <c r="D29" s="77">
        <v>409423.92</v>
      </c>
      <c r="E29" s="77">
        <v>321204.34999999998</v>
      </c>
      <c r="F29" s="77">
        <v>321204.34999999998</v>
      </c>
      <c r="G29" s="77">
        <f>D29-E29</f>
        <v>88219.57</v>
      </c>
    </row>
    <row r="30" spans="1:7" x14ac:dyDescent="0.25">
      <c r="A30" s="88" t="s">
        <v>331</v>
      </c>
      <c r="B30" s="77">
        <v>487584</v>
      </c>
      <c r="C30" s="77">
        <v>110000</v>
      </c>
      <c r="D30" s="77">
        <v>597584</v>
      </c>
      <c r="E30" s="77">
        <v>401780.66000000003</v>
      </c>
      <c r="F30" s="77">
        <v>401780.66000000003</v>
      </c>
      <c r="G30" s="77">
        <f t="shared" ref="G30:G37" si="6">D30-E30</f>
        <v>195803.33999999997</v>
      </c>
    </row>
    <row r="31" spans="1:7" x14ac:dyDescent="0.25">
      <c r="A31" s="88" t="s">
        <v>332</v>
      </c>
      <c r="B31" s="77">
        <v>2065466.4</v>
      </c>
      <c r="C31" s="77">
        <v>1034342.7200000002</v>
      </c>
      <c r="D31" s="77">
        <v>3099809.12</v>
      </c>
      <c r="E31" s="77">
        <v>3038713.1599999997</v>
      </c>
      <c r="F31" s="77">
        <v>3038713.1599999997</v>
      </c>
      <c r="G31" s="77">
        <f t="shared" si="6"/>
        <v>61095.960000000428</v>
      </c>
    </row>
    <row r="32" spans="1:7" x14ac:dyDescent="0.25">
      <c r="A32" s="88" t="s">
        <v>333</v>
      </c>
      <c r="B32" s="77">
        <v>310073.6128</v>
      </c>
      <c r="C32" s="77">
        <v>0</v>
      </c>
      <c r="D32" s="77">
        <v>310073.6128</v>
      </c>
      <c r="E32" s="77">
        <v>256580.72</v>
      </c>
      <c r="F32" s="77">
        <v>256580.72</v>
      </c>
      <c r="G32" s="77">
        <f t="shared" si="6"/>
        <v>53492.892800000001</v>
      </c>
    </row>
    <row r="33" spans="1:7" ht="14.45" customHeight="1" x14ac:dyDescent="0.25">
      <c r="A33" s="88" t="s">
        <v>334</v>
      </c>
      <c r="B33" s="77">
        <v>211123.72</v>
      </c>
      <c r="C33" s="77">
        <v>422574.15</v>
      </c>
      <c r="D33" s="77">
        <v>633697.87</v>
      </c>
      <c r="E33" s="77">
        <v>561809.19000000006</v>
      </c>
      <c r="F33" s="77">
        <v>561809.19000000006</v>
      </c>
      <c r="G33" s="77">
        <f t="shared" si="6"/>
        <v>71888.679999999935</v>
      </c>
    </row>
    <row r="34" spans="1:7" ht="14.45" customHeight="1" x14ac:dyDescent="0.25">
      <c r="A34" s="88" t="s">
        <v>335</v>
      </c>
      <c r="B34" s="77">
        <v>217440</v>
      </c>
      <c r="C34" s="77">
        <v>-217440</v>
      </c>
      <c r="D34" s="77">
        <v>0</v>
      </c>
      <c r="E34" s="77">
        <v>0</v>
      </c>
      <c r="F34" s="77">
        <v>0</v>
      </c>
      <c r="G34" s="77">
        <f t="shared" si="6"/>
        <v>0</v>
      </c>
    </row>
    <row r="35" spans="1:7" ht="14.45" customHeight="1" x14ac:dyDescent="0.25">
      <c r="A35" s="88" t="s">
        <v>336</v>
      </c>
      <c r="B35" s="77">
        <v>178625.74</v>
      </c>
      <c r="C35" s="77">
        <v>-139855.5</v>
      </c>
      <c r="D35" s="77">
        <v>38770.239999999991</v>
      </c>
      <c r="E35" s="77">
        <v>21376.77</v>
      </c>
      <c r="F35" s="77">
        <v>21376.77</v>
      </c>
      <c r="G35" s="77">
        <f t="shared" si="6"/>
        <v>17393.46999999999</v>
      </c>
    </row>
    <row r="36" spans="1:7" ht="14.45" customHeight="1" x14ac:dyDescent="0.25">
      <c r="A36" s="88" t="s">
        <v>337</v>
      </c>
      <c r="B36" s="77">
        <v>1644139.9072</v>
      </c>
      <c r="C36" s="77">
        <v>8153231.1299999999</v>
      </c>
      <c r="D36" s="77">
        <v>9797371.0372000001</v>
      </c>
      <c r="E36" s="77">
        <v>9757486.5</v>
      </c>
      <c r="F36" s="77">
        <v>9747086.5</v>
      </c>
      <c r="G36" s="77">
        <f t="shared" si="6"/>
        <v>39884.537200000137</v>
      </c>
    </row>
    <row r="37" spans="1:7" ht="14.45" customHeight="1" x14ac:dyDescent="0.25">
      <c r="A37" s="88" t="s">
        <v>338</v>
      </c>
      <c r="B37" s="77">
        <v>811598.8</v>
      </c>
      <c r="C37" s="77">
        <v>-78150.740000000005</v>
      </c>
      <c r="D37" s="77">
        <v>733448.06</v>
      </c>
      <c r="E37" s="77">
        <v>733448.06</v>
      </c>
      <c r="F37" s="77">
        <v>670917.06000000006</v>
      </c>
      <c r="G37" s="77">
        <f t="shared" si="6"/>
        <v>0</v>
      </c>
    </row>
    <row r="38" spans="1:7" x14ac:dyDescent="0.25">
      <c r="A38" s="87" t="s">
        <v>339</v>
      </c>
      <c r="B38" s="86">
        <f t="shared" ref="B38:G38" si="7">SUM(B39:B47)</f>
        <v>0</v>
      </c>
      <c r="C38" s="86">
        <f t="shared" si="7"/>
        <v>1150028</v>
      </c>
      <c r="D38" s="86">
        <f t="shared" si="7"/>
        <v>1150028</v>
      </c>
      <c r="E38" s="86">
        <f t="shared" si="7"/>
        <v>1043000</v>
      </c>
      <c r="F38" s="86">
        <f t="shared" si="7"/>
        <v>1043000</v>
      </c>
      <c r="G38" s="86">
        <f t="shared" si="7"/>
        <v>107028</v>
      </c>
    </row>
    <row r="39" spans="1:7" x14ac:dyDescent="0.25">
      <c r="A39" s="88" t="s">
        <v>340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f>D39-E39</f>
        <v>0</v>
      </c>
    </row>
    <row r="40" spans="1:7" x14ac:dyDescent="0.25">
      <c r="A40" s="88" t="s">
        <v>341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f t="shared" ref="G40:G47" si="8">D40-E40</f>
        <v>0</v>
      </c>
    </row>
    <row r="41" spans="1:7" x14ac:dyDescent="0.25">
      <c r="A41" s="88" t="s">
        <v>342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f t="shared" si="8"/>
        <v>0</v>
      </c>
    </row>
    <row r="42" spans="1:7" x14ac:dyDescent="0.25">
      <c r="A42" s="88" t="s">
        <v>343</v>
      </c>
      <c r="B42" s="77">
        <v>0</v>
      </c>
      <c r="C42" s="77">
        <v>1150028</v>
      </c>
      <c r="D42" s="77">
        <v>1150028</v>
      </c>
      <c r="E42" s="77">
        <v>1043000</v>
      </c>
      <c r="F42" s="77">
        <v>1043000</v>
      </c>
      <c r="G42" s="77">
        <f t="shared" si="8"/>
        <v>107028</v>
      </c>
    </row>
    <row r="43" spans="1:7" x14ac:dyDescent="0.25">
      <c r="A43" s="88" t="s">
        <v>344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f t="shared" si="8"/>
        <v>0</v>
      </c>
    </row>
    <row r="44" spans="1:7" x14ac:dyDescent="0.25">
      <c r="A44" s="88" t="s">
        <v>345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f t="shared" si="8"/>
        <v>0</v>
      </c>
    </row>
    <row r="45" spans="1:7" x14ac:dyDescent="0.25">
      <c r="A45" s="88" t="s">
        <v>346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f t="shared" si="8"/>
        <v>0</v>
      </c>
    </row>
    <row r="46" spans="1:7" x14ac:dyDescent="0.25">
      <c r="A46" s="88" t="s">
        <v>347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f t="shared" si="8"/>
        <v>0</v>
      </c>
    </row>
    <row r="47" spans="1:7" x14ac:dyDescent="0.25">
      <c r="A47" s="88" t="s">
        <v>348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f t="shared" si="8"/>
        <v>0</v>
      </c>
    </row>
    <row r="48" spans="1:7" x14ac:dyDescent="0.25">
      <c r="A48" s="87" t="s">
        <v>349</v>
      </c>
      <c r="B48" s="86">
        <f t="shared" ref="B48:G48" si="9">SUM(B49:B57)</f>
        <v>1630036.0011200001</v>
      </c>
      <c r="C48" s="86">
        <f t="shared" si="9"/>
        <v>-1221000</v>
      </c>
      <c r="D48" s="86">
        <f t="shared" si="9"/>
        <v>409036.00112000015</v>
      </c>
      <c r="E48" s="86">
        <f t="shared" si="9"/>
        <v>320684.48</v>
      </c>
      <c r="F48" s="86">
        <f t="shared" si="9"/>
        <v>258702.2</v>
      </c>
      <c r="G48" s="86">
        <f t="shared" si="9"/>
        <v>88351.521120000165</v>
      </c>
    </row>
    <row r="49" spans="1:7" x14ac:dyDescent="0.25">
      <c r="A49" s="88" t="s">
        <v>350</v>
      </c>
      <c r="B49" s="77">
        <v>1499538.0011200001</v>
      </c>
      <c r="C49" s="77">
        <v>-1121132</v>
      </c>
      <c r="D49" s="77">
        <v>378406.00112000015</v>
      </c>
      <c r="E49" s="77">
        <v>290054.48</v>
      </c>
      <c r="F49" s="77">
        <v>228072.2</v>
      </c>
      <c r="G49" s="77">
        <f>D49-E49</f>
        <v>88351.521120000165</v>
      </c>
    </row>
    <row r="50" spans="1:7" x14ac:dyDescent="0.25">
      <c r="A50" s="88" t="s">
        <v>351</v>
      </c>
      <c r="B50" s="77">
        <v>130498</v>
      </c>
      <c r="C50" s="77">
        <v>-121253</v>
      </c>
      <c r="D50" s="77">
        <v>9245</v>
      </c>
      <c r="E50" s="77">
        <v>9245</v>
      </c>
      <c r="F50" s="77">
        <v>9245</v>
      </c>
      <c r="G50" s="77">
        <f t="shared" ref="G50:G57" si="10">D50-E50</f>
        <v>0</v>
      </c>
    </row>
    <row r="51" spans="1:7" x14ac:dyDescent="0.25">
      <c r="A51" s="88" t="s">
        <v>352</v>
      </c>
      <c r="B51" s="77">
        <v>0</v>
      </c>
      <c r="C51" s="77">
        <v>0</v>
      </c>
      <c r="D51" s="77">
        <v>0</v>
      </c>
      <c r="E51" s="77">
        <v>0</v>
      </c>
      <c r="F51" s="77">
        <v>0</v>
      </c>
      <c r="G51" s="77">
        <f t="shared" si="10"/>
        <v>0</v>
      </c>
    </row>
    <row r="52" spans="1:7" x14ac:dyDescent="0.25">
      <c r="A52" s="88" t="s">
        <v>353</v>
      </c>
      <c r="B52" s="77">
        <v>0</v>
      </c>
      <c r="C52" s="77">
        <v>0</v>
      </c>
      <c r="D52" s="77">
        <v>0</v>
      </c>
      <c r="E52" s="77">
        <v>0</v>
      </c>
      <c r="F52" s="77">
        <v>0</v>
      </c>
      <c r="G52" s="77">
        <f t="shared" si="10"/>
        <v>0</v>
      </c>
    </row>
    <row r="53" spans="1:7" x14ac:dyDescent="0.25">
      <c r="A53" s="88" t="s">
        <v>354</v>
      </c>
      <c r="B53" s="77">
        <v>0</v>
      </c>
      <c r="C53" s="77">
        <v>0</v>
      </c>
      <c r="D53" s="77">
        <v>0</v>
      </c>
      <c r="E53" s="77">
        <v>0</v>
      </c>
      <c r="F53" s="77">
        <v>0</v>
      </c>
      <c r="G53" s="77">
        <f t="shared" si="10"/>
        <v>0</v>
      </c>
    </row>
    <row r="54" spans="1:7" x14ac:dyDescent="0.25">
      <c r="A54" s="88" t="s">
        <v>355</v>
      </c>
      <c r="B54" s="77">
        <v>0</v>
      </c>
      <c r="C54" s="77">
        <v>21385</v>
      </c>
      <c r="D54" s="77">
        <v>21385</v>
      </c>
      <c r="E54" s="77">
        <v>21385</v>
      </c>
      <c r="F54" s="77">
        <v>21385</v>
      </c>
      <c r="G54" s="77">
        <f t="shared" si="10"/>
        <v>0</v>
      </c>
    </row>
    <row r="55" spans="1:7" x14ac:dyDescent="0.25">
      <c r="A55" s="88" t="s">
        <v>356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f t="shared" si="10"/>
        <v>0</v>
      </c>
    </row>
    <row r="56" spans="1:7" x14ac:dyDescent="0.25">
      <c r="A56" s="88" t="s">
        <v>357</v>
      </c>
      <c r="B56" s="77">
        <v>0</v>
      </c>
      <c r="C56" s="77">
        <v>0</v>
      </c>
      <c r="D56" s="77">
        <v>0</v>
      </c>
      <c r="E56" s="77">
        <v>0</v>
      </c>
      <c r="F56" s="77">
        <v>0</v>
      </c>
      <c r="G56" s="77">
        <f t="shared" si="10"/>
        <v>0</v>
      </c>
    </row>
    <row r="57" spans="1:7" x14ac:dyDescent="0.25">
      <c r="A57" s="88" t="s">
        <v>358</v>
      </c>
      <c r="B57" s="77">
        <v>0</v>
      </c>
      <c r="C57" s="77">
        <v>0</v>
      </c>
      <c r="D57" s="77">
        <v>0</v>
      </c>
      <c r="E57" s="77">
        <v>0</v>
      </c>
      <c r="F57" s="77">
        <v>0</v>
      </c>
      <c r="G57" s="77">
        <f t="shared" si="10"/>
        <v>0</v>
      </c>
    </row>
    <row r="58" spans="1:7" x14ac:dyDescent="0.25">
      <c r="A58" s="87" t="s">
        <v>359</v>
      </c>
      <c r="B58" s="86">
        <f t="shared" ref="B58:G58" si="11">SUM(B59:B61)</f>
        <v>0</v>
      </c>
      <c r="C58" s="86">
        <f t="shared" si="11"/>
        <v>0</v>
      </c>
      <c r="D58" s="86">
        <f t="shared" si="11"/>
        <v>0</v>
      </c>
      <c r="E58" s="86">
        <f t="shared" si="11"/>
        <v>0</v>
      </c>
      <c r="F58" s="86">
        <f t="shared" si="11"/>
        <v>0</v>
      </c>
      <c r="G58" s="86">
        <f t="shared" si="11"/>
        <v>0</v>
      </c>
    </row>
    <row r="59" spans="1:7" x14ac:dyDescent="0.25">
      <c r="A59" s="88" t="s">
        <v>360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f>D59-E59</f>
        <v>0</v>
      </c>
    </row>
    <row r="60" spans="1:7" x14ac:dyDescent="0.25">
      <c r="A60" s="88" t="s">
        <v>361</v>
      </c>
      <c r="B60" s="77">
        <v>0</v>
      </c>
      <c r="C60" s="77">
        <v>0</v>
      </c>
      <c r="D60" s="77">
        <v>0</v>
      </c>
      <c r="E60" s="77">
        <v>0</v>
      </c>
      <c r="F60" s="77">
        <v>0</v>
      </c>
      <c r="G60" s="77">
        <f t="shared" ref="G60:G61" si="12">D60-E60</f>
        <v>0</v>
      </c>
    </row>
    <row r="61" spans="1:7" x14ac:dyDescent="0.25">
      <c r="A61" s="88" t="s">
        <v>362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f t="shared" si="12"/>
        <v>0</v>
      </c>
    </row>
    <row r="62" spans="1:7" x14ac:dyDescent="0.25">
      <c r="A62" s="87" t="s">
        <v>363</v>
      </c>
      <c r="B62" s="86">
        <f t="shared" ref="B62:G62" si="13">SUM(B63:B67,B69:B70)</f>
        <v>0</v>
      </c>
      <c r="C62" s="86">
        <f t="shared" si="13"/>
        <v>0</v>
      </c>
      <c r="D62" s="86">
        <f t="shared" si="13"/>
        <v>0</v>
      </c>
      <c r="E62" s="86">
        <f t="shared" si="13"/>
        <v>0</v>
      </c>
      <c r="F62" s="86">
        <f t="shared" si="13"/>
        <v>0</v>
      </c>
      <c r="G62" s="86">
        <f t="shared" si="13"/>
        <v>0</v>
      </c>
    </row>
    <row r="63" spans="1:7" x14ac:dyDescent="0.25">
      <c r="A63" s="88" t="s">
        <v>364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f>D63-E63</f>
        <v>0</v>
      </c>
    </row>
    <row r="64" spans="1:7" x14ac:dyDescent="0.25">
      <c r="A64" s="88" t="s">
        <v>365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f t="shared" ref="G64:G70" si="14">D64-E64</f>
        <v>0</v>
      </c>
    </row>
    <row r="65" spans="1:7" x14ac:dyDescent="0.25">
      <c r="A65" s="88" t="s">
        <v>366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f t="shared" si="14"/>
        <v>0</v>
      </c>
    </row>
    <row r="66" spans="1:7" x14ac:dyDescent="0.25">
      <c r="A66" s="88" t="s">
        <v>367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f t="shared" si="14"/>
        <v>0</v>
      </c>
    </row>
    <row r="67" spans="1:7" x14ac:dyDescent="0.25">
      <c r="A67" s="88" t="s">
        <v>368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f t="shared" si="14"/>
        <v>0</v>
      </c>
    </row>
    <row r="68" spans="1:7" x14ac:dyDescent="0.25">
      <c r="A68" s="88" t="s">
        <v>369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f t="shared" si="14"/>
        <v>0</v>
      </c>
    </row>
    <row r="69" spans="1:7" x14ac:dyDescent="0.25">
      <c r="A69" s="88" t="s">
        <v>370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f t="shared" si="14"/>
        <v>0</v>
      </c>
    </row>
    <row r="70" spans="1:7" x14ac:dyDescent="0.25">
      <c r="A70" s="88" t="s">
        <v>371</v>
      </c>
      <c r="B70" s="77">
        <v>0</v>
      </c>
      <c r="C70" s="77">
        <v>0</v>
      </c>
      <c r="D70" s="77">
        <v>0</v>
      </c>
      <c r="E70" s="77">
        <v>0</v>
      </c>
      <c r="F70" s="77">
        <v>0</v>
      </c>
      <c r="G70" s="77">
        <f t="shared" si="14"/>
        <v>0</v>
      </c>
    </row>
    <row r="71" spans="1:7" x14ac:dyDescent="0.25">
      <c r="A71" s="87" t="s">
        <v>372</v>
      </c>
      <c r="B71" s="86">
        <f t="shared" ref="B71:G71" si="15">SUM(B72:B74)</f>
        <v>0</v>
      </c>
      <c r="C71" s="86">
        <f t="shared" si="15"/>
        <v>0</v>
      </c>
      <c r="D71" s="86">
        <f t="shared" si="15"/>
        <v>0</v>
      </c>
      <c r="E71" s="86">
        <f t="shared" si="15"/>
        <v>0</v>
      </c>
      <c r="F71" s="86">
        <f t="shared" si="15"/>
        <v>0</v>
      </c>
      <c r="G71" s="86">
        <f t="shared" si="15"/>
        <v>0</v>
      </c>
    </row>
    <row r="72" spans="1:7" x14ac:dyDescent="0.25">
      <c r="A72" s="88" t="s">
        <v>373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f>D72-E72</f>
        <v>0</v>
      </c>
    </row>
    <row r="73" spans="1:7" x14ac:dyDescent="0.25">
      <c r="A73" s="88" t="s">
        <v>374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f t="shared" ref="G73:G74" si="16">D73-E73</f>
        <v>0</v>
      </c>
    </row>
    <row r="74" spans="1:7" x14ac:dyDescent="0.25">
      <c r="A74" s="88" t="s">
        <v>375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7">
        <f t="shared" si="16"/>
        <v>0</v>
      </c>
    </row>
    <row r="75" spans="1:7" x14ac:dyDescent="0.25">
      <c r="A75" s="87" t="s">
        <v>376</v>
      </c>
      <c r="B75" s="86">
        <f t="shared" ref="B75:G75" si="17">SUM(B76:B82)</f>
        <v>0</v>
      </c>
      <c r="C75" s="86">
        <f t="shared" si="17"/>
        <v>0</v>
      </c>
      <c r="D75" s="86">
        <f t="shared" si="17"/>
        <v>0</v>
      </c>
      <c r="E75" s="86">
        <f t="shared" si="17"/>
        <v>0</v>
      </c>
      <c r="F75" s="86">
        <f t="shared" si="17"/>
        <v>0</v>
      </c>
      <c r="G75" s="86">
        <f t="shared" si="17"/>
        <v>0</v>
      </c>
    </row>
    <row r="76" spans="1:7" x14ac:dyDescent="0.25">
      <c r="A76" s="88" t="s">
        <v>377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f>D76-E76</f>
        <v>0</v>
      </c>
    </row>
    <row r="77" spans="1:7" x14ac:dyDescent="0.25">
      <c r="A77" s="88" t="s">
        <v>378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f t="shared" ref="G77:G82" si="18">D77-E77</f>
        <v>0</v>
      </c>
    </row>
    <row r="78" spans="1:7" x14ac:dyDescent="0.25">
      <c r="A78" s="88" t="s">
        <v>379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f t="shared" si="18"/>
        <v>0</v>
      </c>
    </row>
    <row r="79" spans="1:7" x14ac:dyDescent="0.25">
      <c r="A79" s="88" t="s">
        <v>380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f t="shared" si="18"/>
        <v>0</v>
      </c>
    </row>
    <row r="80" spans="1:7" x14ac:dyDescent="0.25">
      <c r="A80" s="88" t="s">
        <v>381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f t="shared" si="18"/>
        <v>0</v>
      </c>
    </row>
    <row r="81" spans="1:7" x14ac:dyDescent="0.25">
      <c r="A81" s="88" t="s">
        <v>382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f t="shared" si="18"/>
        <v>0</v>
      </c>
    </row>
    <row r="82" spans="1:7" x14ac:dyDescent="0.25">
      <c r="A82" s="88" t="s">
        <v>383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f t="shared" si="18"/>
        <v>0</v>
      </c>
    </row>
    <row r="83" spans="1:7" x14ac:dyDescent="0.25">
      <c r="A83" s="89"/>
      <c r="B83" s="77"/>
      <c r="C83" s="77"/>
      <c r="D83" s="77"/>
      <c r="E83" s="77"/>
      <c r="F83" s="77"/>
      <c r="G83" s="77"/>
    </row>
    <row r="84" spans="1:7" x14ac:dyDescent="0.25">
      <c r="A84" s="29" t="s">
        <v>384</v>
      </c>
      <c r="B84" s="86">
        <f t="shared" ref="B84:G84" si="19">SUM(B85,B93,B103,B113,B123,B133,B137,B146,B150)</f>
        <v>0</v>
      </c>
      <c r="C84" s="86">
        <f t="shared" si="19"/>
        <v>0</v>
      </c>
      <c r="D84" s="86">
        <f t="shared" si="19"/>
        <v>0</v>
      </c>
      <c r="E84" s="86">
        <f t="shared" si="19"/>
        <v>0</v>
      </c>
      <c r="F84" s="86">
        <f t="shared" si="19"/>
        <v>0</v>
      </c>
      <c r="G84" s="86">
        <f t="shared" si="19"/>
        <v>0</v>
      </c>
    </row>
    <row r="85" spans="1:7" x14ac:dyDescent="0.25">
      <c r="A85" s="87" t="s">
        <v>311</v>
      </c>
      <c r="B85" s="86">
        <f t="shared" ref="B85:G85" si="20">SUM(B86:B92)</f>
        <v>0</v>
      </c>
      <c r="C85" s="86">
        <f t="shared" si="20"/>
        <v>0</v>
      </c>
      <c r="D85" s="86">
        <f t="shared" si="20"/>
        <v>0</v>
      </c>
      <c r="E85" s="86">
        <f t="shared" si="20"/>
        <v>0</v>
      </c>
      <c r="F85" s="86">
        <f t="shared" si="20"/>
        <v>0</v>
      </c>
      <c r="G85" s="86">
        <f t="shared" si="20"/>
        <v>0</v>
      </c>
    </row>
    <row r="86" spans="1:7" x14ac:dyDescent="0.25">
      <c r="A86" s="88" t="s">
        <v>312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f>D86-E86</f>
        <v>0</v>
      </c>
    </row>
    <row r="87" spans="1:7" x14ac:dyDescent="0.25">
      <c r="A87" s="88" t="s">
        <v>313</v>
      </c>
      <c r="B87" s="77">
        <v>0</v>
      </c>
      <c r="C87" s="77">
        <v>0</v>
      </c>
      <c r="D87" s="77">
        <v>0</v>
      </c>
      <c r="E87" s="77">
        <v>0</v>
      </c>
      <c r="F87" s="77">
        <v>0</v>
      </c>
      <c r="G87" s="77">
        <f t="shared" ref="G87:G92" si="21">D87-E87</f>
        <v>0</v>
      </c>
    </row>
    <row r="88" spans="1:7" x14ac:dyDescent="0.25">
      <c r="A88" s="88" t="s">
        <v>314</v>
      </c>
      <c r="B88" s="77">
        <v>0</v>
      </c>
      <c r="C88" s="77">
        <v>0</v>
      </c>
      <c r="D88" s="77">
        <v>0</v>
      </c>
      <c r="E88" s="77">
        <v>0</v>
      </c>
      <c r="F88" s="77">
        <v>0</v>
      </c>
      <c r="G88" s="77">
        <f t="shared" si="21"/>
        <v>0</v>
      </c>
    </row>
    <row r="89" spans="1:7" x14ac:dyDescent="0.25">
      <c r="A89" s="88" t="s">
        <v>315</v>
      </c>
      <c r="B89" s="77">
        <v>0</v>
      </c>
      <c r="C89" s="77">
        <v>0</v>
      </c>
      <c r="D89" s="77">
        <v>0</v>
      </c>
      <c r="E89" s="77">
        <v>0</v>
      </c>
      <c r="F89" s="77">
        <v>0</v>
      </c>
      <c r="G89" s="77">
        <f t="shared" si="21"/>
        <v>0</v>
      </c>
    </row>
    <row r="90" spans="1:7" x14ac:dyDescent="0.25">
      <c r="A90" s="88" t="s">
        <v>316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f t="shared" si="21"/>
        <v>0</v>
      </c>
    </row>
    <row r="91" spans="1:7" x14ac:dyDescent="0.25">
      <c r="A91" s="88" t="s">
        <v>317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f t="shared" si="21"/>
        <v>0</v>
      </c>
    </row>
    <row r="92" spans="1:7" x14ac:dyDescent="0.25">
      <c r="A92" s="88" t="s">
        <v>318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f t="shared" si="21"/>
        <v>0</v>
      </c>
    </row>
    <row r="93" spans="1:7" x14ac:dyDescent="0.25">
      <c r="A93" s="87" t="s">
        <v>319</v>
      </c>
      <c r="B93" s="86">
        <f t="shared" ref="B93:G93" si="22">SUM(B94:B102)</f>
        <v>0</v>
      </c>
      <c r="C93" s="86">
        <f t="shared" si="22"/>
        <v>0</v>
      </c>
      <c r="D93" s="86">
        <f t="shared" si="22"/>
        <v>0</v>
      </c>
      <c r="E93" s="86">
        <f t="shared" si="22"/>
        <v>0</v>
      </c>
      <c r="F93" s="86">
        <f t="shared" si="22"/>
        <v>0</v>
      </c>
      <c r="G93" s="86">
        <f t="shared" si="22"/>
        <v>0</v>
      </c>
    </row>
    <row r="94" spans="1:7" x14ac:dyDescent="0.25">
      <c r="A94" s="88" t="s">
        <v>320</v>
      </c>
      <c r="B94" s="77">
        <v>0</v>
      </c>
      <c r="C94" s="77">
        <v>0</v>
      </c>
      <c r="D94" s="77">
        <v>0</v>
      </c>
      <c r="E94" s="77">
        <v>0</v>
      </c>
      <c r="F94" s="77">
        <v>0</v>
      </c>
      <c r="G94" s="77">
        <f>D94-E94</f>
        <v>0</v>
      </c>
    </row>
    <row r="95" spans="1:7" x14ac:dyDescent="0.25">
      <c r="A95" s="88" t="s">
        <v>321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f t="shared" ref="G95:G102" si="23">D95-E95</f>
        <v>0</v>
      </c>
    </row>
    <row r="96" spans="1:7" x14ac:dyDescent="0.25">
      <c r="A96" s="88" t="s">
        <v>322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f t="shared" si="23"/>
        <v>0</v>
      </c>
    </row>
    <row r="97" spans="1:7" x14ac:dyDescent="0.25">
      <c r="A97" s="88" t="s">
        <v>323</v>
      </c>
      <c r="B97" s="77">
        <v>0</v>
      </c>
      <c r="C97" s="77">
        <v>0</v>
      </c>
      <c r="D97" s="77">
        <v>0</v>
      </c>
      <c r="E97" s="77">
        <v>0</v>
      </c>
      <c r="F97" s="77">
        <v>0</v>
      </c>
      <c r="G97" s="77">
        <f t="shared" si="23"/>
        <v>0</v>
      </c>
    </row>
    <row r="98" spans="1:7" x14ac:dyDescent="0.25">
      <c r="A98" s="90" t="s">
        <v>324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f t="shared" si="23"/>
        <v>0</v>
      </c>
    </row>
    <row r="99" spans="1:7" x14ac:dyDescent="0.25">
      <c r="A99" s="88" t="s">
        <v>325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f t="shared" si="23"/>
        <v>0</v>
      </c>
    </row>
    <row r="100" spans="1:7" x14ac:dyDescent="0.25">
      <c r="A100" s="88" t="s">
        <v>326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77">
        <f t="shared" si="23"/>
        <v>0</v>
      </c>
    </row>
    <row r="101" spans="1:7" x14ac:dyDescent="0.25">
      <c r="A101" s="88" t="s">
        <v>327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f t="shared" si="23"/>
        <v>0</v>
      </c>
    </row>
    <row r="102" spans="1:7" x14ac:dyDescent="0.25">
      <c r="A102" s="88" t="s">
        <v>328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f t="shared" si="23"/>
        <v>0</v>
      </c>
    </row>
    <row r="103" spans="1:7" x14ac:dyDescent="0.25">
      <c r="A103" s="87" t="s">
        <v>329</v>
      </c>
      <c r="B103" s="86">
        <f>SUM(B104:B112)</f>
        <v>0</v>
      </c>
      <c r="C103" s="86">
        <f>SUM(C104:C112)</f>
        <v>0</v>
      </c>
      <c r="D103" s="86">
        <v>0</v>
      </c>
      <c r="E103" s="86">
        <f>SUM(E104:E112)</f>
        <v>0</v>
      </c>
      <c r="F103" s="86">
        <f>SUM(F104:F112)</f>
        <v>0</v>
      </c>
      <c r="G103" s="86">
        <f>SUM(G104:G112)</f>
        <v>0</v>
      </c>
    </row>
    <row r="104" spans="1:7" x14ac:dyDescent="0.25">
      <c r="A104" s="88" t="s">
        <v>330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f>D104-E104</f>
        <v>0</v>
      </c>
    </row>
    <row r="105" spans="1:7" x14ac:dyDescent="0.25">
      <c r="A105" s="88" t="s">
        <v>331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f t="shared" ref="G105:G112" si="24">D105-E105</f>
        <v>0</v>
      </c>
    </row>
    <row r="106" spans="1:7" x14ac:dyDescent="0.25">
      <c r="A106" s="88" t="s">
        <v>332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77">
        <f t="shared" si="24"/>
        <v>0</v>
      </c>
    </row>
    <row r="107" spans="1:7" x14ac:dyDescent="0.25">
      <c r="A107" s="88" t="s">
        <v>333</v>
      </c>
      <c r="B107" s="77">
        <v>0</v>
      </c>
      <c r="C107" s="77">
        <v>0</v>
      </c>
      <c r="D107" s="77">
        <v>0</v>
      </c>
      <c r="E107" s="77">
        <v>0</v>
      </c>
      <c r="F107" s="77">
        <v>0</v>
      </c>
      <c r="G107" s="77">
        <f t="shared" si="24"/>
        <v>0</v>
      </c>
    </row>
    <row r="108" spans="1:7" x14ac:dyDescent="0.25">
      <c r="A108" s="88" t="s">
        <v>334</v>
      </c>
      <c r="B108" s="77">
        <v>0</v>
      </c>
      <c r="C108" s="77">
        <v>0</v>
      </c>
      <c r="D108" s="77">
        <v>0</v>
      </c>
      <c r="E108" s="77">
        <v>0</v>
      </c>
      <c r="F108" s="77">
        <v>0</v>
      </c>
      <c r="G108" s="77">
        <f t="shared" si="24"/>
        <v>0</v>
      </c>
    </row>
    <row r="109" spans="1:7" x14ac:dyDescent="0.25">
      <c r="A109" s="88" t="s">
        <v>335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f t="shared" si="24"/>
        <v>0</v>
      </c>
    </row>
    <row r="110" spans="1:7" x14ac:dyDescent="0.25">
      <c r="A110" s="88" t="s">
        <v>336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f t="shared" si="24"/>
        <v>0</v>
      </c>
    </row>
    <row r="111" spans="1:7" x14ac:dyDescent="0.25">
      <c r="A111" s="88" t="s">
        <v>337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f t="shared" si="24"/>
        <v>0</v>
      </c>
    </row>
    <row r="112" spans="1:7" x14ac:dyDescent="0.25">
      <c r="A112" s="88" t="s">
        <v>338</v>
      </c>
      <c r="B112" s="77">
        <v>0</v>
      </c>
      <c r="C112" s="77">
        <v>0</v>
      </c>
      <c r="D112" s="77">
        <v>0</v>
      </c>
      <c r="E112" s="77">
        <v>0</v>
      </c>
      <c r="F112" s="77">
        <v>0</v>
      </c>
      <c r="G112" s="77">
        <f t="shared" si="24"/>
        <v>0</v>
      </c>
    </row>
    <row r="113" spans="1:7" x14ac:dyDescent="0.25">
      <c r="A113" s="87" t="s">
        <v>339</v>
      </c>
      <c r="B113" s="86">
        <f t="shared" ref="B113:G113" si="25">SUM(B114:B122)</f>
        <v>0</v>
      </c>
      <c r="C113" s="86">
        <f t="shared" si="25"/>
        <v>0</v>
      </c>
      <c r="D113" s="86">
        <f t="shared" si="25"/>
        <v>0</v>
      </c>
      <c r="E113" s="86">
        <f t="shared" si="25"/>
        <v>0</v>
      </c>
      <c r="F113" s="86">
        <f t="shared" si="25"/>
        <v>0</v>
      </c>
      <c r="G113" s="86">
        <f t="shared" si="25"/>
        <v>0</v>
      </c>
    </row>
    <row r="114" spans="1:7" x14ac:dyDescent="0.25">
      <c r="A114" s="88" t="s">
        <v>340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25">
      <c r="A115" s="88" t="s">
        <v>341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f t="shared" ref="G115:G122" si="26">D115-E115</f>
        <v>0</v>
      </c>
    </row>
    <row r="116" spans="1:7" x14ac:dyDescent="0.25">
      <c r="A116" s="88" t="s">
        <v>342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f t="shared" si="26"/>
        <v>0</v>
      </c>
    </row>
    <row r="117" spans="1:7" x14ac:dyDescent="0.25">
      <c r="A117" s="88" t="s">
        <v>343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77">
        <f t="shared" si="26"/>
        <v>0</v>
      </c>
    </row>
    <row r="118" spans="1:7" x14ac:dyDescent="0.25">
      <c r="A118" s="88" t="s">
        <v>344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f t="shared" si="26"/>
        <v>0</v>
      </c>
    </row>
    <row r="119" spans="1:7" x14ac:dyDescent="0.25">
      <c r="A119" s="88" t="s">
        <v>345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26"/>
        <v>0</v>
      </c>
    </row>
    <row r="120" spans="1:7" x14ac:dyDescent="0.25">
      <c r="A120" s="88" t="s">
        <v>346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26"/>
        <v>0</v>
      </c>
    </row>
    <row r="121" spans="1:7" x14ac:dyDescent="0.25">
      <c r="A121" s="88" t="s">
        <v>347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26"/>
        <v>0</v>
      </c>
    </row>
    <row r="122" spans="1:7" x14ac:dyDescent="0.25">
      <c r="A122" s="88" t="s">
        <v>348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26"/>
        <v>0</v>
      </c>
    </row>
    <row r="123" spans="1:7" x14ac:dyDescent="0.25">
      <c r="A123" s="87" t="s">
        <v>349</v>
      </c>
      <c r="B123" s="86">
        <f t="shared" ref="B123:G123" si="27">SUM(B124:B132)</f>
        <v>0</v>
      </c>
      <c r="C123" s="86">
        <f t="shared" si="27"/>
        <v>0</v>
      </c>
      <c r="D123" s="86">
        <f t="shared" si="27"/>
        <v>0</v>
      </c>
      <c r="E123" s="86">
        <f t="shared" si="27"/>
        <v>0</v>
      </c>
      <c r="F123" s="86">
        <f t="shared" si="27"/>
        <v>0</v>
      </c>
      <c r="G123" s="86">
        <f t="shared" si="27"/>
        <v>0</v>
      </c>
    </row>
    <row r="124" spans="1:7" x14ac:dyDescent="0.25">
      <c r="A124" s="88" t="s">
        <v>350</v>
      </c>
      <c r="B124" s="77">
        <v>0</v>
      </c>
      <c r="C124" s="77">
        <v>0</v>
      </c>
      <c r="D124" s="77">
        <v>0</v>
      </c>
      <c r="E124" s="77">
        <v>0</v>
      </c>
      <c r="F124" s="77">
        <v>0</v>
      </c>
      <c r="G124" s="77">
        <f>D124-E124</f>
        <v>0</v>
      </c>
    </row>
    <row r="125" spans="1:7" x14ac:dyDescent="0.25">
      <c r="A125" s="88" t="s">
        <v>351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77">
        <f t="shared" ref="G125:G132" si="28">D125-E125</f>
        <v>0</v>
      </c>
    </row>
    <row r="126" spans="1:7" x14ac:dyDescent="0.25">
      <c r="A126" s="88" t="s">
        <v>352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f t="shared" si="28"/>
        <v>0</v>
      </c>
    </row>
    <row r="127" spans="1:7" x14ac:dyDescent="0.25">
      <c r="A127" s="88" t="s">
        <v>353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f t="shared" si="28"/>
        <v>0</v>
      </c>
    </row>
    <row r="128" spans="1:7" x14ac:dyDescent="0.25">
      <c r="A128" s="88" t="s">
        <v>354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f t="shared" si="28"/>
        <v>0</v>
      </c>
    </row>
    <row r="129" spans="1:7" x14ac:dyDescent="0.25">
      <c r="A129" s="88" t="s">
        <v>355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f t="shared" si="28"/>
        <v>0</v>
      </c>
    </row>
    <row r="130" spans="1:7" x14ac:dyDescent="0.25">
      <c r="A130" s="88" t="s">
        <v>356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f t="shared" si="28"/>
        <v>0</v>
      </c>
    </row>
    <row r="131" spans="1:7" x14ac:dyDescent="0.25">
      <c r="A131" s="88" t="s">
        <v>357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28"/>
        <v>0</v>
      </c>
    </row>
    <row r="132" spans="1:7" x14ac:dyDescent="0.25">
      <c r="A132" s="88" t="s">
        <v>358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f t="shared" si="28"/>
        <v>0</v>
      </c>
    </row>
    <row r="133" spans="1:7" x14ac:dyDescent="0.25">
      <c r="A133" s="87" t="s">
        <v>359</v>
      </c>
      <c r="B133" s="86">
        <f t="shared" ref="B133:G133" si="29">SUM(B134:B136)</f>
        <v>0</v>
      </c>
      <c r="C133" s="86">
        <f t="shared" si="29"/>
        <v>0</v>
      </c>
      <c r="D133" s="86">
        <f t="shared" si="29"/>
        <v>0</v>
      </c>
      <c r="E133" s="86">
        <f t="shared" si="29"/>
        <v>0</v>
      </c>
      <c r="F133" s="86">
        <f t="shared" si="29"/>
        <v>0</v>
      </c>
      <c r="G133" s="86">
        <f t="shared" si="29"/>
        <v>0</v>
      </c>
    </row>
    <row r="134" spans="1:7" x14ac:dyDescent="0.25">
      <c r="A134" s="88" t="s">
        <v>360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25">
      <c r="A135" s="88" t="s">
        <v>361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f t="shared" ref="G135:G136" si="30">D135-E135</f>
        <v>0</v>
      </c>
    </row>
    <row r="136" spans="1:7" x14ac:dyDescent="0.25">
      <c r="A136" s="88" t="s">
        <v>362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30"/>
        <v>0</v>
      </c>
    </row>
    <row r="137" spans="1:7" x14ac:dyDescent="0.25">
      <c r="A137" s="87" t="s">
        <v>363</v>
      </c>
      <c r="B137" s="86">
        <f t="shared" ref="B137:G137" si="31">SUM(B138:B142,B144:B145)</f>
        <v>0</v>
      </c>
      <c r="C137" s="86">
        <f t="shared" si="31"/>
        <v>0</v>
      </c>
      <c r="D137" s="86">
        <f t="shared" si="31"/>
        <v>0</v>
      </c>
      <c r="E137" s="86">
        <f t="shared" si="31"/>
        <v>0</v>
      </c>
      <c r="F137" s="86">
        <f t="shared" si="31"/>
        <v>0</v>
      </c>
      <c r="G137" s="86">
        <f t="shared" si="31"/>
        <v>0</v>
      </c>
    </row>
    <row r="138" spans="1:7" x14ac:dyDescent="0.25">
      <c r="A138" s="88" t="s">
        <v>364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25">
      <c r="A139" s="88" t="s">
        <v>365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32">D139-E139</f>
        <v>0</v>
      </c>
    </row>
    <row r="140" spans="1:7" x14ac:dyDescent="0.25">
      <c r="A140" s="88" t="s">
        <v>366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32"/>
        <v>0</v>
      </c>
    </row>
    <row r="141" spans="1:7" x14ac:dyDescent="0.25">
      <c r="A141" s="88" t="s">
        <v>367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32"/>
        <v>0</v>
      </c>
    </row>
    <row r="142" spans="1:7" x14ac:dyDescent="0.25">
      <c r="A142" s="88" t="s">
        <v>368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32"/>
        <v>0</v>
      </c>
    </row>
    <row r="143" spans="1:7" x14ac:dyDescent="0.25">
      <c r="A143" s="88" t="s">
        <v>369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32"/>
        <v>0</v>
      </c>
    </row>
    <row r="144" spans="1:7" x14ac:dyDescent="0.25">
      <c r="A144" s="88" t="s">
        <v>370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32"/>
        <v>0</v>
      </c>
    </row>
    <row r="145" spans="1:7" x14ac:dyDescent="0.25">
      <c r="A145" s="88" t="s">
        <v>371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f t="shared" si="32"/>
        <v>0</v>
      </c>
    </row>
    <row r="146" spans="1:7" x14ac:dyDescent="0.25">
      <c r="A146" s="87" t="s">
        <v>372</v>
      </c>
      <c r="B146" s="86">
        <f t="shared" ref="B146:G146" si="33">SUM(B147:B149)</f>
        <v>0</v>
      </c>
      <c r="C146" s="86">
        <f t="shared" si="33"/>
        <v>0</v>
      </c>
      <c r="D146" s="86">
        <f t="shared" si="33"/>
        <v>0</v>
      </c>
      <c r="E146" s="86">
        <f t="shared" si="33"/>
        <v>0</v>
      </c>
      <c r="F146" s="86">
        <f t="shared" si="33"/>
        <v>0</v>
      </c>
      <c r="G146" s="86">
        <f t="shared" si="33"/>
        <v>0</v>
      </c>
    </row>
    <row r="147" spans="1:7" x14ac:dyDescent="0.25">
      <c r="A147" s="88" t="s">
        <v>373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25">
      <c r="A148" s="88" t="s">
        <v>374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34">D148-E148</f>
        <v>0</v>
      </c>
    </row>
    <row r="149" spans="1:7" x14ac:dyDescent="0.25">
      <c r="A149" s="88" t="s">
        <v>375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34"/>
        <v>0</v>
      </c>
    </row>
    <row r="150" spans="1:7" x14ac:dyDescent="0.25">
      <c r="A150" s="87" t="s">
        <v>376</v>
      </c>
      <c r="B150" s="86">
        <f t="shared" ref="B150:G150" si="35">SUM(B151:B157)</f>
        <v>0</v>
      </c>
      <c r="C150" s="86">
        <f t="shared" si="35"/>
        <v>0</v>
      </c>
      <c r="D150" s="86">
        <f t="shared" si="35"/>
        <v>0</v>
      </c>
      <c r="E150" s="86">
        <f t="shared" si="35"/>
        <v>0</v>
      </c>
      <c r="F150" s="86">
        <f t="shared" si="35"/>
        <v>0</v>
      </c>
      <c r="G150" s="86">
        <f t="shared" si="35"/>
        <v>0</v>
      </c>
    </row>
    <row r="151" spans="1:7" x14ac:dyDescent="0.25">
      <c r="A151" s="88" t="s">
        <v>377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25">
      <c r="A152" s="88" t="s">
        <v>378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36">D152-E152</f>
        <v>0</v>
      </c>
    </row>
    <row r="153" spans="1:7" x14ac:dyDescent="0.25">
      <c r="A153" s="88" t="s">
        <v>379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36"/>
        <v>0</v>
      </c>
    </row>
    <row r="154" spans="1:7" x14ac:dyDescent="0.25">
      <c r="A154" s="90" t="s">
        <v>380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36"/>
        <v>0</v>
      </c>
    </row>
    <row r="155" spans="1:7" x14ac:dyDescent="0.25">
      <c r="A155" s="88" t="s">
        <v>381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36"/>
        <v>0</v>
      </c>
    </row>
    <row r="156" spans="1:7" x14ac:dyDescent="0.25">
      <c r="A156" s="88" t="s">
        <v>382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36"/>
        <v>0</v>
      </c>
    </row>
    <row r="157" spans="1:7" x14ac:dyDescent="0.25">
      <c r="A157" s="88" t="s">
        <v>383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36"/>
        <v>0</v>
      </c>
    </row>
    <row r="158" spans="1:7" x14ac:dyDescent="0.25">
      <c r="A158" s="91"/>
      <c r="B158" s="92"/>
      <c r="C158" s="92"/>
      <c r="D158" s="92"/>
      <c r="E158" s="92"/>
      <c r="F158" s="92"/>
      <c r="G158" s="92"/>
    </row>
    <row r="159" spans="1:7" x14ac:dyDescent="0.25">
      <c r="A159" s="30" t="s">
        <v>385</v>
      </c>
      <c r="B159" s="93">
        <f t="shared" ref="B159:G159" si="37">B9+B84</f>
        <v>43084453.001431368</v>
      </c>
      <c r="C159" s="93">
        <f t="shared" si="37"/>
        <v>9419784.3900000006</v>
      </c>
      <c r="D159" s="93">
        <f t="shared" si="37"/>
        <v>52504237.391431361</v>
      </c>
      <c r="E159" s="93">
        <f t="shared" si="37"/>
        <v>49966663.839999996</v>
      </c>
      <c r="F159" s="93">
        <f t="shared" si="37"/>
        <v>49189728.879999995</v>
      </c>
      <c r="G159" s="93">
        <f t="shared" si="37"/>
        <v>2537573.5514313658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  <row r="163" spans="2:7" x14ac:dyDescent="0.25">
      <c r="B163" s="178"/>
      <c r="C163" s="178"/>
      <c r="D163" s="178"/>
      <c r="E163" s="178"/>
      <c r="F163" s="178"/>
      <c r="G163" s="178"/>
    </row>
  </sheetData>
  <protectedRanges>
    <protectedRange sqref="B84:G84 B9:G9" name="Rango1_2_1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I33"/>
  <sheetViews>
    <sheetView showGridLines="0" zoomScale="78" zoomScaleNormal="70" workbookViewId="0">
      <selection sqref="A1:G1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9" ht="40.9" customHeight="1" x14ac:dyDescent="0.25">
      <c r="A1" s="156" t="s">
        <v>386</v>
      </c>
      <c r="B1" s="157"/>
      <c r="C1" s="157"/>
      <c r="D1" s="157"/>
      <c r="E1" s="157"/>
      <c r="F1" s="157"/>
      <c r="G1" s="158"/>
    </row>
    <row r="2" spans="1:9" ht="15" customHeight="1" x14ac:dyDescent="0.25">
      <c r="A2" s="114" t="str">
        <f>'Formato 1'!A2</f>
        <v>INSTITUTO MUNICIPAL DE LA JUVENTUD DE LEON GUANAJUATO</v>
      </c>
      <c r="B2" s="115"/>
      <c r="C2" s="115"/>
      <c r="D2" s="115"/>
      <c r="E2" s="115"/>
      <c r="F2" s="115"/>
      <c r="G2" s="116"/>
    </row>
    <row r="3" spans="1:9" ht="15" customHeight="1" x14ac:dyDescent="0.25">
      <c r="A3" s="117" t="s">
        <v>302</v>
      </c>
      <c r="B3" s="118"/>
      <c r="C3" s="118"/>
      <c r="D3" s="118"/>
      <c r="E3" s="118"/>
      <c r="F3" s="118"/>
      <c r="G3" s="119"/>
    </row>
    <row r="4" spans="1:9" ht="15" customHeight="1" x14ac:dyDescent="0.25">
      <c r="A4" s="117" t="s">
        <v>387</v>
      </c>
      <c r="B4" s="118"/>
      <c r="C4" s="118"/>
      <c r="D4" s="118"/>
      <c r="E4" s="118"/>
      <c r="F4" s="118"/>
      <c r="G4" s="119"/>
    </row>
    <row r="5" spans="1:9" ht="15" customHeight="1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9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9" ht="15" customHeight="1" x14ac:dyDescent="0.25">
      <c r="A7" s="151" t="s">
        <v>6</v>
      </c>
      <c r="B7" s="153" t="s">
        <v>304</v>
      </c>
      <c r="C7" s="153"/>
      <c r="D7" s="153"/>
      <c r="E7" s="153"/>
      <c r="F7" s="153"/>
      <c r="G7" s="155" t="s">
        <v>305</v>
      </c>
    </row>
    <row r="8" spans="1:9" ht="30" x14ac:dyDescent="0.25">
      <c r="A8" s="152"/>
      <c r="B8" s="26" t="s">
        <v>306</v>
      </c>
      <c r="C8" s="7" t="s">
        <v>236</v>
      </c>
      <c r="D8" s="26" t="s">
        <v>237</v>
      </c>
      <c r="E8" s="26" t="s">
        <v>192</v>
      </c>
      <c r="F8" s="26" t="s">
        <v>209</v>
      </c>
      <c r="G8" s="154"/>
    </row>
    <row r="9" spans="1:9" ht="15.75" customHeight="1" x14ac:dyDescent="0.25">
      <c r="A9" s="27" t="s">
        <v>388</v>
      </c>
      <c r="B9" s="31">
        <f>SUM(B10:B17)</f>
        <v>43084453.001431368</v>
      </c>
      <c r="C9" s="31">
        <f t="shared" ref="C9:G9" si="0">SUM(C10:C17)</f>
        <v>9419784.3900000006</v>
      </c>
      <c r="D9" s="31">
        <f t="shared" si="0"/>
        <v>52504237.391431361</v>
      </c>
      <c r="E9" s="31">
        <f t="shared" si="0"/>
        <v>49966663.839999996</v>
      </c>
      <c r="F9" s="31">
        <f t="shared" si="0"/>
        <v>49189728.879999995</v>
      </c>
      <c r="G9" s="31">
        <f t="shared" si="0"/>
        <v>2537573.5514313653</v>
      </c>
    </row>
    <row r="10" spans="1:9" x14ac:dyDescent="0.25">
      <c r="A10" s="65" t="s">
        <v>389</v>
      </c>
      <c r="B10" s="77">
        <v>43084453.001431368</v>
      </c>
      <c r="C10" s="77">
        <v>9419784.3900000006</v>
      </c>
      <c r="D10" s="77">
        <v>52504237.391431361</v>
      </c>
      <c r="E10" s="77">
        <v>49966663.839999996</v>
      </c>
      <c r="F10" s="77">
        <v>49189728.879999995</v>
      </c>
      <c r="G10" s="77">
        <f>+D10-E10</f>
        <v>2537573.5514313653</v>
      </c>
      <c r="I10" s="178"/>
    </row>
    <row r="11" spans="1:9" x14ac:dyDescent="0.25">
      <c r="A11" s="65" t="s">
        <v>390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</row>
    <row r="12" spans="1:9" x14ac:dyDescent="0.25">
      <c r="A12" s="65" t="s">
        <v>391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</row>
    <row r="13" spans="1:9" x14ac:dyDescent="0.25">
      <c r="A13" s="65" t="s">
        <v>392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</row>
    <row r="14" spans="1:9" x14ac:dyDescent="0.25">
      <c r="A14" s="65" t="s">
        <v>393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</row>
    <row r="15" spans="1:9" x14ac:dyDescent="0.25">
      <c r="A15" s="65" t="s">
        <v>394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</row>
    <row r="16" spans="1:9" x14ac:dyDescent="0.25">
      <c r="A16" s="65" t="s">
        <v>395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25">
      <c r="A17" s="65" t="s">
        <v>396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25">
      <c r="A18" s="32" t="s">
        <v>153</v>
      </c>
      <c r="B18" s="51"/>
      <c r="C18" s="51"/>
      <c r="D18" s="51"/>
      <c r="E18" s="51"/>
      <c r="F18" s="51"/>
      <c r="G18" s="51"/>
    </row>
    <row r="19" spans="1:7" x14ac:dyDescent="0.25">
      <c r="A19" s="3" t="s">
        <v>397</v>
      </c>
      <c r="B19" s="4">
        <f>SUM(B20:B27)</f>
        <v>0</v>
      </c>
      <c r="C19" s="4">
        <f t="shared" ref="C19:F19" si="1">SUM(C20:C27)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>SUM(G20:G27)</f>
        <v>0</v>
      </c>
    </row>
    <row r="20" spans="1:7" x14ac:dyDescent="0.25">
      <c r="A20" s="65" t="s">
        <v>389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7" x14ac:dyDescent="0.25">
      <c r="A21" s="65" t="s">
        <v>390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65" t="s">
        <v>391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65" t="s">
        <v>392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25">
      <c r="A24" s="65" t="s">
        <v>393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25">
      <c r="A25" s="65" t="s">
        <v>394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5">
      <c r="A26" s="65" t="s">
        <v>395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25">
      <c r="A27" s="65" t="s">
        <v>396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32" t="s">
        <v>153</v>
      </c>
      <c r="B28" s="51"/>
      <c r="C28" s="51"/>
      <c r="D28" s="51"/>
      <c r="E28" s="51"/>
      <c r="F28" s="51"/>
      <c r="G28" s="51"/>
    </row>
    <row r="29" spans="1:7" x14ac:dyDescent="0.25">
      <c r="A29" s="3" t="s">
        <v>385</v>
      </c>
      <c r="B29" s="4">
        <f>SUM(B19,B9)</f>
        <v>43084453.001431368</v>
      </c>
      <c r="C29" s="4">
        <f t="shared" ref="C29:F29" si="2">SUM(C19,C9)</f>
        <v>9419784.3900000006</v>
      </c>
      <c r="D29" s="4">
        <f t="shared" si="2"/>
        <v>52504237.391431361</v>
      </c>
      <c r="E29" s="4">
        <f t="shared" si="2"/>
        <v>49966663.839999996</v>
      </c>
      <c r="F29" s="4">
        <f t="shared" si="2"/>
        <v>49189728.879999995</v>
      </c>
      <c r="G29" s="4">
        <f>SUM(G19,G9)</f>
        <v>2537573.5514313653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3" spans="2:7" x14ac:dyDescent="0.25">
      <c r="B33" s="178"/>
      <c r="C33" s="178"/>
      <c r="D33" s="178"/>
      <c r="E33" s="178"/>
      <c r="F33" s="178"/>
      <c r="G33" s="178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 xr:uid="{F973669F-0FC8-4BD3-9CDC-C675EA4BCEFA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I82"/>
  <sheetViews>
    <sheetView showGridLines="0" zoomScale="62" zoomScaleNormal="94" workbookViewId="0">
      <selection sqref="A1:G1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2" t="s">
        <v>398</v>
      </c>
      <c r="B1" s="163"/>
      <c r="C1" s="163"/>
      <c r="D1" s="163"/>
      <c r="E1" s="163"/>
      <c r="F1" s="163"/>
      <c r="G1" s="163"/>
    </row>
    <row r="2" spans="1:7" x14ac:dyDescent="0.25">
      <c r="A2" s="114" t="str">
        <f>'Formato 1'!A2</f>
        <v>INSTITUTO MUNICIPAL DE LA JUVENTUD DE LEON GUANAJUATO</v>
      </c>
      <c r="B2" s="115"/>
      <c r="C2" s="115"/>
      <c r="D2" s="115"/>
      <c r="E2" s="115"/>
      <c r="F2" s="115"/>
      <c r="G2" s="116"/>
    </row>
    <row r="3" spans="1:7" x14ac:dyDescent="0.25">
      <c r="A3" s="117" t="s">
        <v>399</v>
      </c>
      <c r="B3" s="118"/>
      <c r="C3" s="118"/>
      <c r="D3" s="118"/>
      <c r="E3" s="118"/>
      <c r="F3" s="118"/>
      <c r="G3" s="119"/>
    </row>
    <row r="4" spans="1:7" x14ac:dyDescent="0.25">
      <c r="A4" s="117" t="s">
        <v>400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Diciembre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.75" customHeight="1" x14ac:dyDescent="0.25">
      <c r="A7" s="151" t="s">
        <v>6</v>
      </c>
      <c r="B7" s="159" t="s">
        <v>304</v>
      </c>
      <c r="C7" s="160"/>
      <c r="D7" s="160"/>
      <c r="E7" s="160"/>
      <c r="F7" s="161"/>
      <c r="G7" s="155" t="s">
        <v>401</v>
      </c>
    </row>
    <row r="8" spans="1:7" ht="30" x14ac:dyDescent="0.25">
      <c r="A8" s="152"/>
      <c r="B8" s="26" t="s">
        <v>306</v>
      </c>
      <c r="C8" s="7" t="s">
        <v>402</v>
      </c>
      <c r="D8" s="26" t="s">
        <v>308</v>
      </c>
      <c r="E8" s="26" t="s">
        <v>192</v>
      </c>
      <c r="F8" s="33" t="s">
        <v>209</v>
      </c>
      <c r="G8" s="154"/>
    </row>
    <row r="9" spans="1:7" ht="16.5" customHeight="1" x14ac:dyDescent="0.25">
      <c r="A9" s="27" t="s">
        <v>403</v>
      </c>
      <c r="B9" s="31">
        <f>SUM(B10,B19,B27,B37)</f>
        <v>43084453.001431398</v>
      </c>
      <c r="C9" s="31">
        <f t="shared" ref="C9:G9" si="0">SUM(C10,C19,C27,C37)</f>
        <v>9419784.3900000006</v>
      </c>
      <c r="D9" s="31">
        <f t="shared" si="0"/>
        <v>52504237.391431399</v>
      </c>
      <c r="E9" s="31">
        <f t="shared" si="0"/>
        <v>49966663.839999989</v>
      </c>
      <c r="F9" s="31">
        <f t="shared" si="0"/>
        <v>49189728.880000003</v>
      </c>
      <c r="G9" s="31">
        <f t="shared" si="0"/>
        <v>2537573.55143141</v>
      </c>
    </row>
    <row r="10" spans="1:7" ht="15" customHeight="1" x14ac:dyDescent="0.25">
      <c r="A10" s="60" t="s">
        <v>404</v>
      </c>
      <c r="B10" s="49">
        <f>SUM(B11:B18)</f>
        <v>0</v>
      </c>
      <c r="C10" s="49">
        <f t="shared" ref="C10:G10" si="1">SUM(C11:C18)</f>
        <v>0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0</v>
      </c>
    </row>
    <row r="11" spans="1:7" x14ac:dyDescent="0.25">
      <c r="A11" s="80" t="s">
        <v>405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25">
      <c r="A12" s="80" t="s">
        <v>406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25">
      <c r="A13" s="80" t="s">
        <v>407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</row>
    <row r="14" spans="1:7" x14ac:dyDescent="0.25">
      <c r="A14" s="80" t="s">
        <v>408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25">
      <c r="A15" s="80" t="s">
        <v>409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</row>
    <row r="16" spans="1:7" x14ac:dyDescent="0.25">
      <c r="A16" s="80" t="s">
        <v>410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25">
      <c r="A17" s="80" t="s">
        <v>411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25">
      <c r="A18" s="80" t="s">
        <v>412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25">
      <c r="A19" s="60" t="s">
        <v>413</v>
      </c>
      <c r="B19" s="49">
        <f>SUM(B20:B26)</f>
        <v>43084453.001431398</v>
      </c>
      <c r="C19" s="49">
        <f>SUM(C20:C26)</f>
        <v>9419784.3900000006</v>
      </c>
      <c r="D19" s="49">
        <f>SUM(D20:D26)</f>
        <v>52504237.391431399</v>
      </c>
      <c r="E19" s="49">
        <f>SUM(E20:E26)</f>
        <v>49966663.839999989</v>
      </c>
      <c r="F19" s="49">
        <f>SUM(F20:F26)</f>
        <v>49189728.880000003</v>
      </c>
      <c r="G19" s="49">
        <f t="shared" ref="G19" si="2">SUM(G20:G26)</f>
        <v>2537573.55143141</v>
      </c>
    </row>
    <row r="20" spans="1:7" x14ac:dyDescent="0.25">
      <c r="A20" s="80" t="s">
        <v>414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25">
      <c r="A21" s="80" t="s">
        <v>415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</row>
    <row r="22" spans="1:7" x14ac:dyDescent="0.25">
      <c r="A22" s="80" t="s">
        <v>416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25">
      <c r="A23" s="80" t="s">
        <v>417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</row>
    <row r="24" spans="1:7" x14ac:dyDescent="0.25">
      <c r="A24" s="80" t="s">
        <v>418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</row>
    <row r="25" spans="1:7" x14ac:dyDescent="0.25">
      <c r="A25" s="80" t="s">
        <v>419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</row>
    <row r="26" spans="1:7" x14ac:dyDescent="0.25">
      <c r="A26" s="80" t="s">
        <v>420</v>
      </c>
      <c r="B26" s="49">
        <v>43084453.001431398</v>
      </c>
      <c r="C26" s="49">
        <v>9419784.3900000006</v>
      </c>
      <c r="D26" s="49">
        <v>52504237.391431399</v>
      </c>
      <c r="E26" s="49">
        <v>49966663.839999989</v>
      </c>
      <c r="F26" s="49">
        <v>49189728.880000003</v>
      </c>
      <c r="G26" s="49">
        <f>+D26-E26</f>
        <v>2537573.55143141</v>
      </c>
    </row>
    <row r="27" spans="1:7" x14ac:dyDescent="0.25">
      <c r="A27" s="60" t="s">
        <v>421</v>
      </c>
      <c r="B27" s="49">
        <f>SUM(B28:B36)</f>
        <v>0</v>
      </c>
      <c r="C27" s="49">
        <f t="shared" ref="C27:G27" si="3">SUM(C28:C36)</f>
        <v>0</v>
      </c>
      <c r="D27" s="49">
        <f t="shared" si="3"/>
        <v>0</v>
      </c>
      <c r="E27" s="49">
        <f t="shared" si="3"/>
        <v>0</v>
      </c>
      <c r="F27" s="49">
        <f t="shared" si="3"/>
        <v>0</v>
      </c>
      <c r="G27" s="49">
        <f t="shared" si="3"/>
        <v>0</v>
      </c>
    </row>
    <row r="28" spans="1:7" x14ac:dyDescent="0.25">
      <c r="A28" s="83" t="s">
        <v>422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25">
      <c r="A29" s="80" t="s">
        <v>423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25">
      <c r="A30" s="80" t="s">
        <v>424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25">
      <c r="A31" s="80" t="s">
        <v>425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25">
      <c r="A32" s="80" t="s">
        <v>426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5" customHeight="1" x14ac:dyDescent="0.25">
      <c r="A33" s="80" t="s">
        <v>427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5" customHeight="1" x14ac:dyDescent="0.25">
      <c r="A34" s="80" t="s">
        <v>428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5" customHeight="1" x14ac:dyDescent="0.25">
      <c r="A35" s="80" t="s">
        <v>429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5" customHeight="1" x14ac:dyDescent="0.25">
      <c r="A36" s="80" t="s">
        <v>430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5" customHeight="1" x14ac:dyDescent="0.25">
      <c r="A37" s="61" t="s">
        <v>431</v>
      </c>
      <c r="B37" s="49">
        <f>SUM(B38:B41)</f>
        <v>0</v>
      </c>
      <c r="C37" s="49">
        <f t="shared" ref="C37:G37" si="4">SUM(C38:C41)</f>
        <v>0</v>
      </c>
      <c r="D37" s="49">
        <f t="shared" si="4"/>
        <v>0</v>
      </c>
      <c r="E37" s="49">
        <f t="shared" si="4"/>
        <v>0</v>
      </c>
      <c r="F37" s="49">
        <f t="shared" si="4"/>
        <v>0</v>
      </c>
      <c r="G37" s="49">
        <f t="shared" si="4"/>
        <v>0</v>
      </c>
    </row>
    <row r="38" spans="1:7" x14ac:dyDescent="0.25">
      <c r="A38" s="83" t="s">
        <v>432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30" x14ac:dyDescent="0.25">
      <c r="A39" s="83" t="s">
        <v>433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25">
      <c r="A40" s="83" t="s">
        <v>434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25">
      <c r="A41" s="83" t="s">
        <v>435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25">
      <c r="A42" s="83"/>
      <c r="B42" s="55"/>
      <c r="C42" s="55"/>
      <c r="D42" s="55"/>
      <c r="E42" s="55"/>
      <c r="F42" s="55"/>
      <c r="G42" s="55"/>
    </row>
    <row r="43" spans="1:7" x14ac:dyDescent="0.25">
      <c r="A43" s="3" t="s">
        <v>436</v>
      </c>
      <c r="B43" s="4">
        <f>SUM(B44,B53,B61,B71)</f>
        <v>0</v>
      </c>
      <c r="C43" s="4">
        <f t="shared" ref="C43:G43" si="5">SUM(C44,C53,C61,C71)</f>
        <v>0</v>
      </c>
      <c r="D43" s="4">
        <f t="shared" si="5"/>
        <v>0</v>
      </c>
      <c r="E43" s="4">
        <f t="shared" si="5"/>
        <v>0</v>
      </c>
      <c r="F43" s="4">
        <f t="shared" si="5"/>
        <v>0</v>
      </c>
      <c r="G43" s="4">
        <f t="shared" si="5"/>
        <v>0</v>
      </c>
    </row>
    <row r="44" spans="1:7" x14ac:dyDescent="0.25">
      <c r="A44" s="60" t="s">
        <v>404</v>
      </c>
      <c r="B44" s="49">
        <f>SUM(B45:B52)</f>
        <v>0</v>
      </c>
      <c r="C44" s="49">
        <f t="shared" ref="C44:G44" si="6">SUM(C45:C52)</f>
        <v>0</v>
      </c>
      <c r="D44" s="49">
        <f t="shared" si="6"/>
        <v>0</v>
      </c>
      <c r="E44" s="49">
        <f t="shared" si="6"/>
        <v>0</v>
      </c>
      <c r="F44" s="49">
        <f t="shared" si="6"/>
        <v>0</v>
      </c>
      <c r="G44" s="49">
        <f t="shared" si="6"/>
        <v>0</v>
      </c>
    </row>
    <row r="45" spans="1:7" x14ac:dyDescent="0.25">
      <c r="A45" s="83" t="s">
        <v>405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25">
      <c r="A46" s="83" t="s">
        <v>406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25">
      <c r="A47" s="83" t="s">
        <v>407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25">
      <c r="A48" s="83" t="s">
        <v>408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25">
      <c r="A49" s="83" t="s">
        <v>409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25">
      <c r="A50" s="83" t="s">
        <v>410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25">
      <c r="A51" s="83" t="s">
        <v>411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25">
      <c r="A52" s="83" t="s">
        <v>412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25">
      <c r="A53" s="60" t="s">
        <v>413</v>
      </c>
      <c r="B53" s="49">
        <f>SUM(B54:B60)</f>
        <v>0</v>
      </c>
      <c r="C53" s="49">
        <f t="shared" ref="C53:G53" si="7">SUM(C54:C60)</f>
        <v>0</v>
      </c>
      <c r="D53" s="49">
        <f t="shared" si="7"/>
        <v>0</v>
      </c>
      <c r="E53" s="49">
        <f t="shared" si="7"/>
        <v>0</v>
      </c>
      <c r="F53" s="49">
        <f t="shared" si="7"/>
        <v>0</v>
      </c>
      <c r="G53" s="49">
        <f t="shared" si="7"/>
        <v>0</v>
      </c>
    </row>
    <row r="54" spans="1:7" x14ac:dyDescent="0.25">
      <c r="A54" s="83" t="s">
        <v>414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25">
      <c r="A55" s="83" t="s">
        <v>415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25">
      <c r="A56" s="83" t="s">
        <v>416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25">
      <c r="A57" s="84" t="s">
        <v>417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25">
      <c r="A58" s="83" t="s">
        <v>418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25">
      <c r="A59" s="83" t="s">
        <v>419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25">
      <c r="A60" s="83" t="s">
        <v>420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25">
      <c r="A61" s="60" t="s">
        <v>421</v>
      </c>
      <c r="B61" s="49">
        <f>SUM(B62:B70)</f>
        <v>0</v>
      </c>
      <c r="C61" s="49">
        <f t="shared" ref="C61:G61" si="8">SUM(C62:C70)</f>
        <v>0</v>
      </c>
      <c r="D61" s="49">
        <f t="shared" si="8"/>
        <v>0</v>
      </c>
      <c r="E61" s="49">
        <f t="shared" si="8"/>
        <v>0</v>
      </c>
      <c r="F61" s="49">
        <f t="shared" si="8"/>
        <v>0</v>
      </c>
      <c r="G61" s="49">
        <f t="shared" si="8"/>
        <v>0</v>
      </c>
    </row>
    <row r="62" spans="1:7" x14ac:dyDescent="0.25">
      <c r="A62" s="83" t="s">
        <v>422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25">
      <c r="A63" s="83" t="s">
        <v>423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25">
      <c r="A64" s="83" t="s">
        <v>424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25">
      <c r="A65" s="83" t="s">
        <v>425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25">
      <c r="A66" s="83" t="s">
        <v>426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25">
      <c r="A67" s="83" t="s">
        <v>427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25">
      <c r="A68" s="83" t="s">
        <v>428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25">
      <c r="A69" s="83" t="s">
        <v>429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25">
      <c r="A70" s="83" t="s">
        <v>430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25">
      <c r="A71" s="61" t="s">
        <v>431</v>
      </c>
      <c r="B71" s="49">
        <f>SUM(B72:B75)</f>
        <v>0</v>
      </c>
      <c r="C71" s="49">
        <f t="shared" ref="C71:G71" si="9">SUM(C72:C75)</f>
        <v>0</v>
      </c>
      <c r="D71" s="49">
        <f t="shared" si="9"/>
        <v>0</v>
      </c>
      <c r="E71" s="49">
        <f t="shared" si="9"/>
        <v>0</v>
      </c>
      <c r="F71" s="49">
        <f t="shared" si="9"/>
        <v>0</v>
      </c>
      <c r="G71" s="49">
        <f t="shared" si="9"/>
        <v>0</v>
      </c>
    </row>
    <row r="72" spans="1:7" x14ac:dyDescent="0.25">
      <c r="A72" s="83" t="s">
        <v>432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30" x14ac:dyDescent="0.25">
      <c r="A73" s="83" t="s">
        <v>433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25">
      <c r="A74" s="83" t="s">
        <v>434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83" t="s">
        <v>435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385</v>
      </c>
      <c r="B77" s="4">
        <f>B43+B9</f>
        <v>43084453.001431398</v>
      </c>
      <c r="C77" s="4">
        <f t="shared" ref="C77:G77" si="10">C43+C9</f>
        <v>9419784.3900000006</v>
      </c>
      <c r="D77" s="4">
        <f t="shared" si="10"/>
        <v>52504237.391431399</v>
      </c>
      <c r="E77" s="4">
        <f t="shared" si="10"/>
        <v>49966663.839999989</v>
      </c>
      <c r="F77" s="4">
        <f t="shared" si="10"/>
        <v>49189728.880000003</v>
      </c>
      <c r="G77" s="4">
        <f t="shared" si="10"/>
        <v>2537573.55143141</v>
      </c>
    </row>
    <row r="78" spans="1:7" x14ac:dyDescent="0.25">
      <c r="A78" s="57"/>
      <c r="B78" s="85"/>
      <c r="C78" s="85"/>
      <c r="D78" s="85"/>
      <c r="E78" s="85"/>
      <c r="F78" s="85"/>
      <c r="G78" s="85"/>
    </row>
    <row r="82" spans="2:9" x14ac:dyDescent="0.25">
      <c r="B82" s="178"/>
      <c r="C82" s="178"/>
      <c r="D82" s="178"/>
      <c r="E82" s="178"/>
      <c r="F82" s="178"/>
      <c r="G82" s="178"/>
      <c r="H82" s="178"/>
      <c r="I82" s="178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778A26AC-F3D6-407C-A74A-FB13E354609F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Formato 1</vt:lpstr>
      <vt:lpstr>Formato 2</vt:lpstr>
      <vt:lpstr>Formato 3</vt:lpstr>
      <vt:lpstr>Hoja1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Instituto de la Juventud</cp:lastModifiedBy>
  <cp:revision/>
  <dcterms:created xsi:type="dcterms:W3CDTF">2023-03-16T22:14:51Z</dcterms:created>
  <dcterms:modified xsi:type="dcterms:W3CDTF">2024-01-22T16:04:11Z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