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3.- 3er trimestre cuenta pública 2023\"/>
    </mc:Choice>
  </mc:AlternateContent>
  <xr:revisionPtr revIDLastSave="0" documentId="13_ncr:1_{467D2807-B34E-44A1-9305-EE25308EB32B}" xr6:coauthVersionLast="36" xr6:coauthVersionMax="47" xr10:uidLastSave="{00000000-0000-0000-0000-000000000000}"/>
  <bookViews>
    <workbookView xWindow="-120" yWindow="-120" windowWidth="20730" windowHeight="11160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9" l="1"/>
  <c r="E19" i="9"/>
  <c r="D19" i="9"/>
  <c r="C19" i="9"/>
  <c r="B19" i="9"/>
  <c r="G26" i="9"/>
  <c r="B18" i="7"/>
  <c r="C18" i="7"/>
  <c r="D18" i="7"/>
  <c r="E18" i="7"/>
  <c r="F18" i="7"/>
  <c r="G19" i="7"/>
  <c r="D53" i="5" l="1"/>
  <c r="C53" i="5"/>
  <c r="B53" i="5"/>
  <c r="D48" i="5"/>
  <c r="C48" i="5"/>
  <c r="B48" i="5"/>
  <c r="A5" i="9" l="1"/>
  <c r="A2" i="4"/>
  <c r="A4" i="3"/>
  <c r="G10" i="10" l="1"/>
  <c r="G10" i="8"/>
  <c r="G11" i="7"/>
  <c r="G19" i="8"/>
  <c r="G12" i="7"/>
  <c r="G34" i="6" l="1"/>
  <c r="F41" i="6"/>
  <c r="E41" i="6"/>
  <c r="D41" i="6"/>
  <c r="B41" i="6"/>
  <c r="G13" i="6"/>
  <c r="G14" i="6"/>
  <c r="B21" i="5" l="1"/>
  <c r="C9" i="2" l="1"/>
  <c r="B9" i="2"/>
  <c r="A5" i="10" l="1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G19" i="9"/>
  <c r="C10" i="9"/>
  <c r="D10" i="9"/>
  <c r="E10" i="9"/>
  <c r="F10" i="9"/>
  <c r="G10" i="9"/>
  <c r="B71" i="9"/>
  <c r="B61" i="9"/>
  <c r="B53" i="9"/>
  <c r="B44" i="9"/>
  <c r="B37" i="9"/>
  <c r="B27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F19" i="8"/>
  <c r="B19" i="8"/>
  <c r="G9" i="8"/>
  <c r="G29" i="8" s="1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3" i="7"/>
  <c r="G14" i="7"/>
  <c r="G15" i="7"/>
  <c r="G16" i="7"/>
  <c r="G17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0" i="6"/>
  <c r="G9" i="6"/>
  <c r="F75" i="6"/>
  <c r="F67" i="6"/>
  <c r="F59" i="6"/>
  <c r="F54" i="6"/>
  <c r="F65" i="6" s="1"/>
  <c r="F45" i="6"/>
  <c r="F37" i="6"/>
  <c r="F35" i="6"/>
  <c r="F28" i="6"/>
  <c r="F16" i="6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49" i="5"/>
  <c r="C55" i="5"/>
  <c r="C49" i="5"/>
  <c r="B49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F79" i="2" s="1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E47" i="2" s="1"/>
  <c r="E59" i="2" s="1"/>
  <c r="C60" i="2"/>
  <c r="B60" i="2"/>
  <c r="C41" i="2"/>
  <c r="B41" i="2"/>
  <c r="C38" i="2"/>
  <c r="E29" i="8" l="1"/>
  <c r="G18" i="7"/>
  <c r="F29" i="8"/>
  <c r="G28" i="7"/>
  <c r="C9" i="7"/>
  <c r="G10" i="7"/>
  <c r="E79" i="2"/>
  <c r="E81" i="2" s="1"/>
  <c r="F81" i="2"/>
  <c r="K20" i="4"/>
  <c r="E20" i="4"/>
  <c r="I20" i="4"/>
  <c r="C43" i="9"/>
  <c r="C77" i="9" s="1"/>
  <c r="B43" i="9"/>
  <c r="D9" i="9"/>
  <c r="E9" i="9"/>
  <c r="G9" i="9"/>
  <c r="B9" i="9"/>
  <c r="D43" i="9"/>
  <c r="E43" i="9"/>
  <c r="G43" i="9"/>
  <c r="B29" i="8"/>
  <c r="D29" i="8"/>
  <c r="C29" i="8"/>
  <c r="G123" i="7"/>
  <c r="B84" i="7"/>
  <c r="C84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70" i="6"/>
  <c r="B65" i="6"/>
  <c r="G54" i="6"/>
  <c r="D65" i="6"/>
  <c r="D70" i="6" s="1"/>
  <c r="E70" i="6"/>
  <c r="B44" i="5"/>
  <c r="B11" i="5" s="1"/>
  <c r="B8" i="5" s="1"/>
  <c r="B23" i="5" s="1"/>
  <c r="B25" i="5" s="1"/>
  <c r="B33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F9" i="7"/>
  <c r="F159" i="7" s="1"/>
  <c r="D9" i="7"/>
  <c r="C70" i="6"/>
  <c r="F70" i="6"/>
  <c r="G45" i="6"/>
  <c r="G65" i="6" s="1"/>
  <c r="G16" i="6"/>
  <c r="G41" i="6" s="1"/>
  <c r="G37" i="6"/>
  <c r="D77" i="9" l="1"/>
  <c r="G9" i="7"/>
  <c r="G77" i="9"/>
  <c r="E77" i="9"/>
  <c r="C159" i="7"/>
  <c r="B77" i="9"/>
  <c r="F77" i="9"/>
  <c r="D159" i="7"/>
  <c r="G84" i="7"/>
  <c r="G42" i="6"/>
  <c r="G70" i="6"/>
  <c r="G159" i="7" l="1"/>
  <c r="B38" i="2"/>
  <c r="C31" i="2"/>
  <c r="B31" i="2"/>
  <c r="C25" i="2"/>
  <c r="B25" i="2"/>
  <c r="C17" i="2"/>
  <c r="C47" i="2" s="1"/>
  <c r="C62" i="2" s="1"/>
  <c r="B17" i="2"/>
  <c r="B47" i="2" s="1"/>
  <c r="B62" i="2" l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<sst xmlns="http://schemas.openxmlformats.org/spreadsheetml/2006/main" count="820" uniqueCount="568">
  <si>
    <t>Formato 1 Estado de Situación Financiera Detallado - LDF</t>
  </si>
  <si>
    <t>Estado de Situación Financiera Detallado - LDF</t>
  </si>
  <si>
    <t>(PESOS)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</si>
  <si>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</si>
  <si>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</si>
  <si>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</si>
  <si>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</si>
  <si>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</si>
  <si>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</si>
  <si>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</si>
  <si>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</si>
  <si>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</si>
  <si>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</si>
  <si>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</si>
  <si>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</si>
  <si>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</si>
  <si>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</si>
  <si>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</si>
  <si>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</si>
  <si>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</si>
  <si>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</si>
  <si>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</si>
  <si>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</si>
  <si>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</si>
  <si>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</si>
  <si>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</si>
  <si>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</si>
  <si>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</si>
  <si>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</si>
  <si>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</si>
  <si>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</si>
  <si>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</si>
  <si>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</si>
  <si>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</si>
  <si>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</si>
  <si>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</si>
  <si>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</si>
  <si>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</si>
  <si>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</si>
  <si>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</si>
  <si>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</si>
  <si>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</si>
  <si>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</si>
  <si>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</si>
  <si>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</si>
  <si>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</si>
  <si>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</si>
  <si>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</si>
  <si>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</si>
  <si>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</si>
  <si>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</si>
  <si>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</si>
  <si>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</si>
  <si>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</si>
  <si>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</si>
  <si>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</si>
  <si>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</si>
  <si>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</si>
  <si>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</si>
  <si>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</si>
  <si>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</si>
  <si>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</si>
  <si>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</si>
  <si>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</si>
  <si>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</si>
  <si>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</si>
  <si>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</si>
  <si>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</si>
  <si>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</si>
  <si>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</si>
  <si>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</si>
  <si>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</si>
  <si>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</si>
  <si>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</si>
  <si>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</si>
  <si>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</si>
  <si>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</si>
  <si>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</si>
  <si>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</si>
  <si>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</si>
  <si>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</si>
  <si>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</si>
  <si>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</si>
  <si>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</si>
  <si>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</si>
  <si>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</si>
  <si>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</si>
  <si>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</si>
  <si>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</si>
  <si>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</si>
  <si>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</si>
  <si>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</si>
  <si>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</si>
  <si>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</si>
  <si>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</si>
  <si>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</si>
  <si>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</si>
  <si>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</si>
  <si>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</si>
  <si>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</si>
  <si>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</si>
  <si>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</si>
  <si>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</si>
  <si>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</si>
  <si>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</si>
  <si>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</si>
  <si>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</si>
  <si>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</si>
  <si>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</si>
  <si>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</si>
  <si>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</si>
  <si>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</si>
  <si>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</si>
  <si>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</si>
  <si>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</si>
  <si>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</si>
  <si>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</si>
  <si>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</si>
  <si>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</si>
  <si>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</si>
  <si>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</si>
  <si>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</si>
  <si>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</si>
  <si>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</si>
  <si>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</si>
  <si>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</si>
  <si>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</si>
  <si>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</si>
  <si>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</si>
  <si>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</si>
  <si>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</si>
  <si>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</si>
  <si>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</si>
  <si>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</si>
  <si>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</si>
  <si>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</si>
  <si>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</si>
  <si>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</si>
  <si>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</si>
  <si>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</si>
  <si>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</si>
  <si>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</si>
  <si>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</si>
  <si>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</si>
  <si>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</si>
  <si>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</si>
  <si>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</si>
  <si>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</si>
  <si>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</si>
  <si>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</si>
  <si>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</si>
  <si>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</si>
  <si>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</si>
  <si>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</si>
  <si>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</si>
  <si>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</si>
  <si>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</si>
  <si>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</si>
  <si>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</si>
  <si>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</si>
  <si>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</si>
  <si>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</si>
  <si>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</si>
  <si>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</si>
  <si>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</si>
  <si>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</si>
  <si>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</si>
  <si>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</si>
  <si>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</si>
  <si>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</si>
  <si>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</si>
  <si>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</si>
  <si>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</si>
  <si>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</si>
  <si>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</si>
  <si>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</si>
  <si>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</si>
  <si>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</si>
  <si>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</si>
  <si>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</si>
  <si>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</si>
  <si>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</si>
  <si>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</si>
  <si>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</si>
  <si>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</si>
  <si>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</si>
  <si>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</si>
  <si>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</si>
  <si>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</si>
  <si>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</si>
  <si>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</si>
  <si>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</si>
  <si>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</si>
  <si>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</si>
  <si>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</si>
  <si>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</si>
  <si>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</si>
  <si>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</si>
  <si>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</si>
  <si>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</si>
  <si>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</si>
  <si>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</si>
  <si>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</si>
  <si>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</si>
  <si>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</si>
  <si>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</si>
  <si>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</si>
  <si>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</si>
  <si>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</si>
  <si>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</si>
  <si>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</si>
  <si>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</si>
  <si>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</si>
  <si>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</si>
  <si>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</si>
  <si>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</si>
  <si>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</si>
  <si>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</si>
  <si>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</si>
  <si>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</si>
  <si>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</si>
  <si>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</si>
  <si>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</si>
  <si>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</si>
  <si>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</si>
  <si>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</si>
  <si>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</si>
  <si>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</si>
  <si>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</si>
  <si>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</si>
  <si>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</si>
  <si>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</si>
  <si>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</si>
  <si>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</si>
  <si>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</si>
  <si>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</si>
  <si>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</si>
  <si>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</si>
  <si>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</si>
  <si>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</si>
  <si>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</si>
  <si>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</si>
  <si>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</si>
  <si>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</si>
  <si>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</si>
  <si>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</si>
  <si>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</si>
  <si>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</si>
  <si>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</si>
  <si>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</si>
  <si>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</si>
  <si>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</si>
  <si>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</si>
  <si>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</si>
  <si>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</si>
  <si>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</si>
  <si>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</si>
  <si>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</si>
  <si>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</si>
  <si>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</si>
  <si>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</si>
  <si>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</si>
  <si>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</si>
  <si>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</si>
  <si>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</si>
  <si>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</si>
  <si>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</si>
  <si>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</si>
  <si>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</si>
  <si>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</si>
  <si>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</si>
  <si>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</si>
  <si>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</si>
  <si>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</si>
  <si>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</si>
  <si>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</si>
  <si>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</si>
  <si>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</si>
  <si>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</si>
  <si>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</si>
  <si>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</si>
  <si>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</si>
  <si>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</si>
  <si>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</si>
  <si>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</si>
  <si>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</si>
  <si>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</si>
  <si>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</si>
  <si>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</si>
  <si>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</si>
  <si>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</si>
  <si>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</si>
  <si>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</si>
  <si>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</si>
  <si>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</si>
  <si>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</si>
  <si>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</si>
  <si>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</si>
  <si>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</si>
  <si>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</si>
  <si>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</si>
  <si>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</si>
  <si>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</si>
  <si>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</si>
  <si>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</si>
  <si>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</si>
  <si>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</si>
  <si>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</si>
  <si>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</si>
  <si>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</si>
  <si>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</si>
  <si>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</si>
  <si>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</si>
  <si>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</si>
  <si>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</si>
  <si>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</si>
  <si>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</si>
  <si>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</si>
  <si>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</si>
  <si>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</si>
  <si>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</si>
  <si>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</si>
  <si>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</si>
  <si>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</si>
  <si>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</si>
  <si>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</si>
  <si>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</si>
  <si>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</si>
  <si>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</si>
  <si>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</si>
  <si>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</si>
  <si>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</si>
  <si>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</si>
  <si>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</si>
  <si>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</si>
  <si>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</si>
  <si>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</si>
  <si>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</si>
  <si>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</si>
  <si>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</si>
  <si>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</si>
  <si>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</si>
  <si>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</si>
  <si>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</si>
  <si>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</si>
  <si>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</si>
  <si>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</si>
  <si>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</si>
  <si>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</si>
  <si>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</si>
  <si>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</si>
  <si>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</si>
  <si>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</si>
  <si>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</si>
  <si>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</si>
  <si>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</si>
  <si>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</si>
  <si>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</si>
  <si>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</si>
  <si>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</si>
  <si>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</si>
  <si>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</si>
  <si>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</si>
  <si>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</si>
  <si>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</si>
  <si>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</si>
  <si>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</si>
  <si>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</si>
  <si>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</si>
  <si>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</si>
  <si>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</si>
  <si>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</si>
  <si>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</si>
  <si>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</si>
  <si>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</si>
  <si>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</si>
  <si>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</si>
  <si>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</si>
  <si>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</si>
  <si>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</si>
  <si>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</si>
  <si>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</si>
  <si>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</si>
  <si>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</si>
  <si>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</si>
  <si>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</si>
  <si>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</si>
  <si>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</si>
  <si>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</si>
  <si>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</si>
  <si>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</si>
  <si>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</si>
  <si>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</si>
  <si>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</si>
  <si>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</si>
  <si>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</si>
  <si>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</si>
  <si>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</si>
  <si>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</si>
  <si>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</si>
  <si>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</si>
  <si>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</si>
  <si>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</si>
  <si>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</si>
  <si>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</si>
  <si>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</si>
  <si>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</si>
  <si>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</si>
  <si>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</si>
  <si>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</si>
  <si>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</si>
  <si>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</si>
  <si>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</si>
  <si>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</si>
  <si>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</si>
  <si>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</si>
  <si>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</si>
  <si>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</si>
  <si>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</si>
  <si>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</si>
  <si>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</si>
  <si>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</si>
  <si>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</si>
  <si>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</si>
  <si>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</si>
  <si>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</si>
  <si>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</si>
  <si>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</si>
  <si>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</si>
  <si>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</si>
  <si>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</si>
  <si>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</si>
  <si>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</si>
  <si>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</si>
  <si>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</si>
  <si>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</si>
  <si>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</si>
  <si>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</si>
  <si>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</si>
  <si>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</si>
  <si>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</si>
  <si>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</si>
  <si>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</si>
  <si>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</si>
  <si>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</si>
  <si>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</si>
  <si>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</si>
  <si>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</si>
  <si>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</si>
  <si>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</si>
  <si>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</si>
  <si>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</si>
  <si>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</si>
  <si>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</si>
  <si>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</si>
  <si>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</si>
  <si>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</si>
  <si>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</si>
  <si>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</si>
  <si>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</si>
  <si>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</si>
  <si>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</si>
  <si>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</si>
  <si>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</si>
  <si>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</si>
  <si>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</si>
  <si>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</si>
  <si>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</si>
  <si>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</si>
  <si>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</si>
  <si>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</si>
  <si>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</si>
  <si>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</si>
  <si>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</si>
  <si>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</si>
  <si>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</si>
  <si>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</si>
  <si>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</si>
  <si>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</si>
  <si>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</si>
  <si>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</si>
  <si>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</si>
  <si>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</si>
  <si>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</si>
  <si>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</si>
  <si>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</si>
  <si>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</si>
  <si>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</si>
  <si>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</si>
  <si>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</si>
  <si>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</si>
  <si>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</si>
  <si>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</si>
  <si>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</si>
  <si>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</si>
  <si>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</si>
  <si>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</si>
  <si>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</si>
  <si>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</si>
  <si>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</si>
  <si>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</si>
  <si>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</si>
  <si>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</si>
  <si>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</si>
  <si>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</si>
  <si>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</si>
  <si>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</si>
  <si>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</si>
  <si>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</si>
  <si>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</si>
  <si>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</si>
  <si>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</si>
  <si>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</si>
  <si>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</si>
  <si>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</si>
  <si>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</si>
  <si>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</si>
  <si>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</si>
  <si>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</si>
  <si>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</si>
  <si>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</si>
  <si>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</si>
  <si>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</si>
  <si>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</si>
  <si>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</si>
  <si>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</si>
  <si>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</si>
  <si>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</si>
  <si>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</si>
  <si>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</si>
  <si>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</si>
  <si>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</si>
  <si>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</si>
  <si>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</si>
  <si>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</si>
  <si>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</si>
  <si>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</si>
  <si>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</si>
  <si>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</si>
  <si>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</si>
  <si>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</si>
  <si>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</si>
  <si>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</si>
  <si>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</si>
  <si>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</si>
  <si>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</si>
  <si>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</si>
  <si>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</si>
  <si>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</si>
  <si>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</si>
  <si>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</si>
  <si>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</si>
  <si>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</si>
  <si>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</si>
  <si>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</si>
  <si>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</si>
  <si>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</si>
  <si>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</si>
  <si>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</si>
  <si>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</si>
  <si>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</si>
  <si>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</si>
  <si>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</si>
  <si>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MUNICIPAL DE LA JUVENTUD DE LEON GUANAJUATO</t>
  </si>
  <si>
    <t>5052 lnstituto Municipal de la Juventud de León Guanajuato</t>
  </si>
  <si>
    <t>Al 31 de Diciembre de 2022 y al 30 de Septiembre de 2023 (b)</t>
  </si>
  <si>
    <t>Del 1 de Enero al 30 de Septiembre de 2023 (b)</t>
  </si>
  <si>
    <t xml:space="preserve">   Concepto 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</si>
</sst>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78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4"/>
  <sheetViews>
    <sheetView showGridLines="0" tabSelected="1" zoomScale="70" zoomScaleNormal="70" workbookViewId="0">
      <selection activeCell="I10" sqref="I10"/>
    </sheetView>
  </sheetViews>
  <sheetFormatPr baseColWidth="10" defaultColWidth="11" defaultRowHeight="15" x14ac:dyDescent="0.25"/>
  <cols>
    <col min="1" max="1" width="96.42578125" customWidth="1"/>
    <col min="2" max="2" width="18" customWidth="1"/>
    <col min="3" max="3" width="18.28515625" customWidth="1"/>
    <col min="4" max="4" width="98.7109375" bestFit="1" customWidth="1"/>
    <col min="5" max="5" width="20.28515625" customWidth="1"/>
    <col min="6" max="6" width="19.28515625" customWidth="1"/>
  </cols>
  <sheetData>
    <row r="1" spans="1:6" ht="40.9" customHeight="1" x14ac:dyDescent="0.25">
      <c r="A1" s="144" t="s">
        <v>0</v>
      </c>
      <c r="B1" s="145"/>
      <c r="C1" s="145"/>
      <c r="D1" s="145"/>
      <c r="E1" s="145"/>
      <c r="F1" s="146"/>
    </row>
    <row r="2" spans="1:6" ht="15" customHeight="1" x14ac:dyDescent="0.25">
      <c r="A2" s="114" t="s">
        <v>563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565</v>
      </c>
      <c r="B4" s="118"/>
      <c r="C4" s="118"/>
      <c r="D4" s="118"/>
      <c r="E4" s="118"/>
      <c r="F4" s="119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567</v>
      </c>
      <c r="B6" s="43" t="s">
        <v>3</v>
      </c>
      <c r="C6" s="1" t="s">
        <v>4</v>
      </c>
      <c r="D6" s="44" t="s">
        <v>5</v>
      </c>
      <c r="E6" s="43" t="s">
        <v>3</v>
      </c>
      <c r="F6" s="1" t="s">
        <v>4</v>
      </c>
    </row>
    <row r="7" spans="1:6" ht="12.95" customHeight="1" x14ac:dyDescent="0.25">
      <c r="A7" s="45" t="s">
        <v>6</v>
      </c>
      <c r="B7" s="46"/>
      <c r="C7" s="46"/>
      <c r="D7" s="45" t="s">
        <v>7</v>
      </c>
      <c r="E7" s="46"/>
      <c r="F7" s="46"/>
    </row>
    <row r="8" spans="1:6" x14ac:dyDescent="0.25">
      <c r="A8" s="2" t="s">
        <v>8</v>
      </c>
      <c r="B8" s="47"/>
      <c r="C8" s="47"/>
      <c r="D8" s="2" t="s">
        <v>9</v>
      </c>
      <c r="E8" s="47"/>
      <c r="F8" s="47"/>
    </row>
    <row r="9" spans="1:6" x14ac:dyDescent="0.25">
      <c r="A9" s="48" t="s">
        <v>10</v>
      </c>
      <c r="B9" s="49">
        <f>SUM(B10:B16)</f>
        <v>11323057.369999999</v>
      </c>
      <c r="C9" s="49">
        <f>SUM(C10:C16)</f>
        <v>7150394.4800000004</v>
      </c>
      <c r="D9" s="48" t="s">
        <v>11</v>
      </c>
      <c r="E9" s="49">
        <f>SUM(E10:E18)</f>
        <v>1570245.1600000001</v>
      </c>
      <c r="F9" s="49">
        <f>SUM(F10:F18)</f>
        <v>1009717.01</v>
      </c>
    </row>
    <row r="10" spans="1:6" x14ac:dyDescent="0.25">
      <c r="A10" s="50" t="s">
        <v>12</v>
      </c>
      <c r="B10" s="49">
        <v>0</v>
      </c>
      <c r="C10" s="49">
        <v>0</v>
      </c>
      <c r="D10" s="50" t="s">
        <v>13</v>
      </c>
      <c r="E10" s="49">
        <v>187669.14</v>
      </c>
      <c r="F10" s="49">
        <v>586957.76</v>
      </c>
    </row>
    <row r="11" spans="1:6" x14ac:dyDescent="0.25">
      <c r="A11" s="50" t="s">
        <v>14</v>
      </c>
      <c r="B11" s="49">
        <v>11323057.369999999</v>
      </c>
      <c r="C11" s="49">
        <v>7150394.4800000004</v>
      </c>
      <c r="D11" s="50" t="s">
        <v>15</v>
      </c>
      <c r="E11" s="49">
        <v>-65752.59</v>
      </c>
      <c r="F11" s="49">
        <v>0</v>
      </c>
    </row>
    <row r="12" spans="1:6" x14ac:dyDescent="0.25">
      <c r="A12" s="50" t="s">
        <v>16</v>
      </c>
      <c r="B12" s="49">
        <v>0</v>
      </c>
      <c r="C12" s="49">
        <v>0</v>
      </c>
      <c r="D12" s="50" t="s">
        <v>17</v>
      </c>
      <c r="E12" s="49">
        <v>0</v>
      </c>
      <c r="F12" s="49">
        <v>0</v>
      </c>
    </row>
    <row r="13" spans="1:6" x14ac:dyDescent="0.25">
      <c r="A13" s="50" t="s">
        <v>18</v>
      </c>
      <c r="B13" s="49">
        <v>0</v>
      </c>
      <c r="C13" s="49">
        <v>0</v>
      </c>
      <c r="D13" s="50" t="s">
        <v>19</v>
      </c>
      <c r="E13" s="49">
        <v>0</v>
      </c>
      <c r="F13" s="49">
        <v>0</v>
      </c>
    </row>
    <row r="14" spans="1:6" x14ac:dyDescent="0.25">
      <c r="A14" s="50" t="s">
        <v>20</v>
      </c>
      <c r="B14" s="49">
        <v>0</v>
      </c>
      <c r="C14" s="49">
        <v>0</v>
      </c>
      <c r="D14" s="50" t="s">
        <v>21</v>
      </c>
      <c r="E14" s="49">
        <v>0</v>
      </c>
      <c r="F14" s="49">
        <v>0</v>
      </c>
    </row>
    <row r="15" spans="1:6" x14ac:dyDescent="0.25">
      <c r="A15" s="50" t="s">
        <v>22</v>
      </c>
      <c r="B15" s="49">
        <v>0</v>
      </c>
      <c r="C15" s="49">
        <v>0</v>
      </c>
      <c r="D15" s="50" t="s">
        <v>23</v>
      </c>
      <c r="E15" s="49">
        <v>0</v>
      </c>
      <c r="F15" s="49">
        <v>0</v>
      </c>
    </row>
    <row r="16" spans="1:6" x14ac:dyDescent="0.25">
      <c r="A16" s="50" t="s">
        <v>24</v>
      </c>
      <c r="B16" s="49">
        <v>0</v>
      </c>
      <c r="C16" s="49">
        <v>0</v>
      </c>
      <c r="D16" s="50" t="s">
        <v>25</v>
      </c>
      <c r="E16" s="49">
        <v>1448328.61</v>
      </c>
      <c r="F16" s="49">
        <v>422759.25</v>
      </c>
    </row>
    <row r="17" spans="1:6" x14ac:dyDescent="0.25">
      <c r="A17" s="48" t="s">
        <v>26</v>
      </c>
      <c r="B17" s="49">
        <f>SUM(B18:B24)</f>
        <v>3548260.2</v>
      </c>
      <c r="C17" s="49">
        <f>SUM(C18:C24)</f>
        <v>803.2</v>
      </c>
      <c r="D17" s="50" t="s">
        <v>27</v>
      </c>
      <c r="E17" s="49">
        <v>0</v>
      </c>
      <c r="F17" s="49">
        <v>0</v>
      </c>
    </row>
    <row r="18" spans="1:6" x14ac:dyDescent="0.25">
      <c r="A18" s="50" t="s">
        <v>28</v>
      </c>
      <c r="B18" s="49">
        <v>0</v>
      </c>
      <c r="C18" s="49">
        <v>0</v>
      </c>
      <c r="D18" s="50" t="s">
        <v>29</v>
      </c>
      <c r="E18" s="49">
        <v>0</v>
      </c>
      <c r="F18" s="49">
        <v>0</v>
      </c>
    </row>
    <row r="19" spans="1:6" x14ac:dyDescent="0.25">
      <c r="A19" s="50" t="s">
        <v>30</v>
      </c>
      <c r="B19" s="49">
        <v>0</v>
      </c>
      <c r="C19" s="49">
        <v>0</v>
      </c>
      <c r="D19" s="48" t="s">
        <v>31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32</v>
      </c>
      <c r="B20" s="49">
        <v>3548260.2</v>
      </c>
      <c r="C20" s="49">
        <v>803.2</v>
      </c>
      <c r="D20" s="50" t="s">
        <v>33</v>
      </c>
      <c r="E20" s="49">
        <v>0</v>
      </c>
      <c r="F20" s="49">
        <v>0</v>
      </c>
    </row>
    <row r="21" spans="1:6" x14ac:dyDescent="0.25">
      <c r="A21" s="50" t="s">
        <v>34</v>
      </c>
      <c r="B21" s="49">
        <v>0</v>
      </c>
      <c r="C21" s="49">
        <v>0</v>
      </c>
      <c r="D21" s="50" t="s">
        <v>35</v>
      </c>
      <c r="E21" s="49">
        <v>0</v>
      </c>
      <c r="F21" s="49">
        <v>0</v>
      </c>
    </row>
    <row r="22" spans="1:6" x14ac:dyDescent="0.25">
      <c r="A22" s="50" t="s">
        <v>36</v>
      </c>
      <c r="B22" s="49">
        <v>0</v>
      </c>
      <c r="C22" s="49">
        <v>0</v>
      </c>
      <c r="D22" s="50" t="s">
        <v>37</v>
      </c>
      <c r="E22" s="49">
        <v>0</v>
      </c>
      <c r="F22" s="49">
        <v>0</v>
      </c>
    </row>
    <row r="23" spans="1:6" x14ac:dyDescent="0.25">
      <c r="A23" s="50" t="s">
        <v>38</v>
      </c>
      <c r="B23" s="49">
        <v>0</v>
      </c>
      <c r="C23" s="49">
        <v>0</v>
      </c>
      <c r="D23" s="48" t="s">
        <v>39</v>
      </c>
      <c r="E23" s="49">
        <f>E24+E25</f>
        <v>0</v>
      </c>
      <c r="F23" s="49">
        <f>F24+F25</f>
        <v>0</v>
      </c>
    </row>
    <row r="24" spans="1:6" x14ac:dyDescent="0.25">
      <c r="A24" s="50" t="s">
        <v>40</v>
      </c>
      <c r="B24" s="49">
        <v>0</v>
      </c>
      <c r="C24" s="49">
        <v>0</v>
      </c>
      <c r="D24" s="50" t="s">
        <v>41</v>
      </c>
      <c r="E24" s="49">
        <v>0</v>
      </c>
      <c r="F24" s="49">
        <v>0</v>
      </c>
    </row>
    <row r="25" spans="1:6" x14ac:dyDescent="0.25">
      <c r="A25" s="48" t="s">
        <v>42</v>
      </c>
      <c r="B25" s="49">
        <f>SUM(B26:B30)</f>
        <v>0</v>
      </c>
      <c r="C25" s="49">
        <f>SUM(C26:C30)</f>
        <v>0</v>
      </c>
      <c r="D25" s="50" t="s">
        <v>43</v>
      </c>
      <c r="E25" s="49">
        <v>0</v>
      </c>
      <c r="F25" s="49">
        <v>0</v>
      </c>
    </row>
    <row r="26" spans="1:6" x14ac:dyDescent="0.25">
      <c r="A26" s="50" t="s">
        <v>44</v>
      </c>
      <c r="B26" s="49">
        <v>0</v>
      </c>
      <c r="C26" s="49">
        <v>0</v>
      </c>
      <c r="D26" s="48" t="s">
        <v>45</v>
      </c>
      <c r="E26" s="49">
        <v>0</v>
      </c>
      <c r="F26" s="49">
        <v>0</v>
      </c>
    </row>
    <row r="27" spans="1:6" x14ac:dyDescent="0.25">
      <c r="A27" s="50" t="s">
        <v>46</v>
      </c>
      <c r="B27" s="49">
        <v>0</v>
      </c>
      <c r="C27" s="49">
        <v>0</v>
      </c>
      <c r="D27" s="48" t="s">
        <v>47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48</v>
      </c>
      <c r="B28" s="49">
        <v>0</v>
      </c>
      <c r="C28" s="49">
        <v>0</v>
      </c>
      <c r="D28" s="50" t="s">
        <v>49</v>
      </c>
      <c r="E28" s="49">
        <v>0</v>
      </c>
      <c r="F28" s="49">
        <v>0</v>
      </c>
    </row>
    <row r="29" spans="1:6" x14ac:dyDescent="0.25">
      <c r="A29" s="50" t="s">
        <v>50</v>
      </c>
      <c r="B29" s="49">
        <v>0</v>
      </c>
      <c r="C29" s="49">
        <v>0</v>
      </c>
      <c r="D29" s="50" t="s">
        <v>51</v>
      </c>
      <c r="E29" s="49">
        <v>0</v>
      </c>
      <c r="F29" s="49">
        <v>0</v>
      </c>
    </row>
    <row r="30" spans="1:6" x14ac:dyDescent="0.25">
      <c r="A30" s="50" t="s">
        <v>52</v>
      </c>
      <c r="B30" s="49">
        <v>0</v>
      </c>
      <c r="C30" s="49">
        <v>0</v>
      </c>
      <c r="D30" s="50" t="s">
        <v>53</v>
      </c>
      <c r="E30" s="49">
        <v>0</v>
      </c>
      <c r="F30" s="49">
        <v>0</v>
      </c>
    </row>
    <row r="31" spans="1:6" x14ac:dyDescent="0.25">
      <c r="A31" s="48" t="s">
        <v>54</v>
      </c>
      <c r="B31" s="49">
        <f>SUM(B32:B36)</f>
        <v>0</v>
      </c>
      <c r="C31" s="49">
        <f>SUM(C32:C36)</f>
        <v>0</v>
      </c>
      <c r="D31" s="48" t="s">
        <v>55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56</v>
      </c>
      <c r="B32" s="49">
        <v>0</v>
      </c>
      <c r="C32" s="49">
        <v>0</v>
      </c>
      <c r="D32" s="50" t="s">
        <v>57</v>
      </c>
      <c r="E32" s="49">
        <v>0</v>
      </c>
      <c r="F32" s="49">
        <v>0</v>
      </c>
    </row>
    <row r="33" spans="1:6" ht="14.45" customHeight="1" x14ac:dyDescent="0.25">
      <c r="A33" s="50" t="s">
        <v>58</v>
      </c>
      <c r="B33" s="49">
        <v>0</v>
      </c>
      <c r="C33" s="49">
        <v>0</v>
      </c>
      <c r="D33" s="50" t="s">
        <v>59</v>
      </c>
      <c r="E33" s="49">
        <v>0</v>
      </c>
      <c r="F33" s="49">
        <v>0</v>
      </c>
    </row>
    <row r="34" spans="1:6" ht="14.45" customHeight="1" x14ac:dyDescent="0.25">
      <c r="A34" s="50" t="s">
        <v>60</v>
      </c>
      <c r="B34" s="49">
        <v>0</v>
      </c>
      <c r="C34" s="49">
        <v>0</v>
      </c>
      <c r="D34" s="50" t="s">
        <v>61</v>
      </c>
      <c r="E34" s="49">
        <v>0</v>
      </c>
      <c r="F34" s="49">
        <v>0</v>
      </c>
    </row>
    <row r="35" spans="1:6" ht="14.45" customHeight="1" x14ac:dyDescent="0.25">
      <c r="A35" s="50" t="s">
        <v>62</v>
      </c>
      <c r="B35" s="49">
        <v>0</v>
      </c>
      <c r="C35" s="49">
        <v>0</v>
      </c>
      <c r="D35" s="50" t="s">
        <v>63</v>
      </c>
      <c r="E35" s="49">
        <v>0</v>
      </c>
      <c r="F35" s="49">
        <v>0</v>
      </c>
    </row>
    <row r="36" spans="1:6" ht="14.45" customHeight="1" x14ac:dyDescent="0.25">
      <c r="A36" s="50" t="s">
        <v>64</v>
      </c>
      <c r="B36" s="49">
        <v>0</v>
      </c>
      <c r="C36" s="49">
        <v>0</v>
      </c>
      <c r="D36" s="50" t="s">
        <v>65</v>
      </c>
      <c r="E36" s="49">
        <v>0</v>
      </c>
      <c r="F36" s="49">
        <v>0</v>
      </c>
    </row>
    <row r="37" spans="1:6" ht="14.45" customHeight="1" x14ac:dyDescent="0.25">
      <c r="A37" s="48" t="s">
        <v>66</v>
      </c>
      <c r="B37" s="49">
        <v>0</v>
      </c>
      <c r="C37" s="49">
        <v>0</v>
      </c>
      <c r="D37" s="50" t="s">
        <v>67</v>
      </c>
      <c r="E37" s="49">
        <v>0</v>
      </c>
      <c r="F37" s="49">
        <v>0</v>
      </c>
    </row>
    <row r="38" spans="1:6" x14ac:dyDescent="0.25">
      <c r="A38" s="48" t="s">
        <v>68</v>
      </c>
      <c r="B38" s="49">
        <f>SUM(B39:B40)</f>
        <v>0</v>
      </c>
      <c r="C38" s="49">
        <f>SUM(C39:C40)</f>
        <v>0</v>
      </c>
      <c r="D38" s="48" t="s">
        <v>69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70</v>
      </c>
      <c r="B39" s="49">
        <v>0</v>
      </c>
      <c r="C39" s="49">
        <v>0</v>
      </c>
      <c r="D39" s="50" t="s">
        <v>71</v>
      </c>
      <c r="E39" s="49">
        <v>0</v>
      </c>
      <c r="F39" s="49">
        <v>0</v>
      </c>
    </row>
    <row r="40" spans="1:6" x14ac:dyDescent="0.25">
      <c r="A40" s="50" t="s">
        <v>72</v>
      </c>
      <c r="B40" s="49">
        <v>0</v>
      </c>
      <c r="C40" s="49">
        <v>0</v>
      </c>
      <c r="D40" s="50" t="s">
        <v>73</v>
      </c>
      <c r="E40" s="49">
        <v>0</v>
      </c>
      <c r="F40" s="49">
        <v>0</v>
      </c>
    </row>
    <row r="41" spans="1:6" x14ac:dyDescent="0.25">
      <c r="A41" s="48" t="s">
        <v>74</v>
      </c>
      <c r="B41" s="49">
        <f>SUM(B42:B45)</f>
        <v>0</v>
      </c>
      <c r="C41" s="49">
        <f>SUM(C42:C45)</f>
        <v>0</v>
      </c>
      <c r="D41" s="50" t="s">
        <v>75</v>
      </c>
      <c r="E41" s="49">
        <v>0</v>
      </c>
      <c r="F41" s="49">
        <v>0</v>
      </c>
    </row>
    <row r="42" spans="1:6" x14ac:dyDescent="0.25">
      <c r="A42" s="50" t="s">
        <v>76</v>
      </c>
      <c r="B42" s="49">
        <v>0</v>
      </c>
      <c r="C42" s="49">
        <v>0</v>
      </c>
      <c r="D42" s="48" t="s">
        <v>77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78</v>
      </c>
      <c r="B43" s="49">
        <v>0</v>
      </c>
      <c r="C43" s="49">
        <v>0</v>
      </c>
      <c r="D43" s="50" t="s">
        <v>79</v>
      </c>
      <c r="E43" s="49">
        <v>0</v>
      </c>
      <c r="F43" s="49">
        <v>0</v>
      </c>
    </row>
    <row r="44" spans="1:6" x14ac:dyDescent="0.25">
      <c r="A44" s="50" t="s">
        <v>80</v>
      </c>
      <c r="B44" s="49">
        <v>0</v>
      </c>
      <c r="C44" s="49">
        <v>0</v>
      </c>
      <c r="D44" s="50" t="s">
        <v>81</v>
      </c>
      <c r="E44" s="49">
        <v>0</v>
      </c>
      <c r="F44" s="49">
        <v>0</v>
      </c>
    </row>
    <row r="45" spans="1:6" x14ac:dyDescent="0.25">
      <c r="A45" s="50" t="s">
        <v>82</v>
      </c>
      <c r="B45" s="49">
        <v>0</v>
      </c>
      <c r="C45" s="49">
        <v>0</v>
      </c>
      <c r="D45" s="50" t="s">
        <v>83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84</v>
      </c>
      <c r="B47" s="4">
        <f>B9+B17+B25+B31+B38+B41</f>
        <v>14871317.57</v>
      </c>
      <c r="C47" s="4">
        <f>C9+C17+C25+C31+C38+C41</f>
        <v>7151197.6800000006</v>
      </c>
      <c r="D47" s="2" t="s">
        <v>85</v>
      </c>
      <c r="E47" s="4">
        <f>E9+E19+E23+E26+E27+E31+E38+E42</f>
        <v>1570245.1600000001</v>
      </c>
      <c r="F47" s="4">
        <f>F9+F19+F23+F26+F27+F31+F38+F42</f>
        <v>1009717.01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86</v>
      </c>
      <c r="B49" s="51"/>
      <c r="C49" s="51"/>
      <c r="D49" s="2" t="s">
        <v>87</v>
      </c>
      <c r="E49" s="51"/>
      <c r="F49" s="51"/>
    </row>
    <row r="50" spans="1:6" x14ac:dyDescent="0.25">
      <c r="A50" s="48" t="s">
        <v>88</v>
      </c>
      <c r="B50" s="49">
        <v>0</v>
      </c>
      <c r="C50" s="49">
        <v>0</v>
      </c>
      <c r="D50" s="48" t="s">
        <v>89</v>
      </c>
      <c r="E50" s="49">
        <v>0</v>
      </c>
      <c r="F50" s="49">
        <v>0</v>
      </c>
    </row>
    <row r="51" spans="1:6" x14ac:dyDescent="0.25">
      <c r="A51" s="48" t="s">
        <v>90</v>
      </c>
      <c r="B51" s="49">
        <v>0</v>
      </c>
      <c r="C51" s="49">
        <v>0</v>
      </c>
      <c r="D51" s="48" t="s">
        <v>91</v>
      </c>
      <c r="E51" s="49">
        <v>0</v>
      </c>
      <c r="F51" s="49">
        <v>0</v>
      </c>
    </row>
    <row r="52" spans="1:6" x14ac:dyDescent="0.25">
      <c r="A52" s="48" t="s">
        <v>92</v>
      </c>
      <c r="B52" s="49">
        <v>0</v>
      </c>
      <c r="C52" s="49">
        <v>0</v>
      </c>
      <c r="D52" s="48" t="s">
        <v>93</v>
      </c>
      <c r="E52" s="49">
        <v>0</v>
      </c>
      <c r="F52" s="49">
        <v>0</v>
      </c>
    </row>
    <row r="53" spans="1:6" x14ac:dyDescent="0.25">
      <c r="A53" s="48" t="s">
        <v>94</v>
      </c>
      <c r="B53" s="49">
        <v>8200340.2699999996</v>
      </c>
      <c r="C53" s="49">
        <v>8058623.6699999999</v>
      </c>
      <c r="D53" s="48" t="s">
        <v>95</v>
      </c>
      <c r="E53" s="49">
        <v>0</v>
      </c>
      <c r="F53" s="49">
        <v>0</v>
      </c>
    </row>
    <row r="54" spans="1:6" x14ac:dyDescent="0.25">
      <c r="A54" s="48" t="s">
        <v>96</v>
      </c>
      <c r="B54" s="49">
        <v>2364857.71</v>
      </c>
      <c r="C54" s="49">
        <v>2364857.71</v>
      </c>
      <c r="D54" s="48" t="s">
        <v>97</v>
      </c>
      <c r="E54" s="49">
        <v>0</v>
      </c>
      <c r="F54" s="49">
        <v>0</v>
      </c>
    </row>
    <row r="55" spans="1:6" x14ac:dyDescent="0.25">
      <c r="A55" s="48" t="s">
        <v>98</v>
      </c>
      <c r="B55" s="49">
        <v>-8143263.96</v>
      </c>
      <c r="C55" s="49">
        <v>-7010344.6699999999</v>
      </c>
      <c r="D55" s="52" t="s">
        <v>99</v>
      </c>
      <c r="E55" s="49">
        <v>0</v>
      </c>
      <c r="F55" s="49">
        <v>0</v>
      </c>
    </row>
    <row r="56" spans="1:6" x14ac:dyDescent="0.25">
      <c r="A56" s="48" t="s">
        <v>100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101</v>
      </c>
      <c r="B57" s="49">
        <v>0</v>
      </c>
      <c r="C57" s="49">
        <v>0</v>
      </c>
      <c r="D57" s="2" t="s">
        <v>102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103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104</v>
      </c>
      <c r="E59" s="4">
        <f>E47+E57</f>
        <v>1570245.1600000001</v>
      </c>
      <c r="F59" s="4">
        <f>F47+F57</f>
        <v>1009717.01</v>
      </c>
    </row>
    <row r="60" spans="1:6" x14ac:dyDescent="0.25">
      <c r="A60" s="3" t="s">
        <v>105</v>
      </c>
      <c r="B60" s="4">
        <f>SUM(B50:B58)</f>
        <v>2421934.0200000005</v>
      </c>
      <c r="C60" s="4">
        <f>SUM(C50:C58)</f>
        <v>3413136.709999999</v>
      </c>
      <c r="D60" s="47"/>
      <c r="E60" s="51"/>
      <c r="F60" s="51"/>
    </row>
    <row r="61" spans="1:6" x14ac:dyDescent="0.25">
      <c r="A61" s="47"/>
      <c r="B61" s="51"/>
      <c r="C61" s="51"/>
      <c r="D61" s="53" t="s">
        <v>106</v>
      </c>
      <c r="E61" s="51"/>
      <c r="F61" s="51"/>
    </row>
    <row r="62" spans="1:6" x14ac:dyDescent="0.25">
      <c r="A62" s="3" t="s">
        <v>107</v>
      </c>
      <c r="B62" s="4">
        <f>SUM(B47+B60)</f>
        <v>17293251.59</v>
      </c>
      <c r="C62" s="4">
        <f>SUM(C47+C60)</f>
        <v>10564334.390000001</v>
      </c>
      <c r="D62" s="47"/>
      <c r="E62" s="51"/>
      <c r="F62" s="51"/>
    </row>
    <row r="63" spans="1:6" x14ac:dyDescent="0.25">
      <c r="A63" s="47"/>
      <c r="B63" s="47"/>
      <c r="C63" s="47"/>
      <c r="D63" s="54" t="s">
        <v>108</v>
      </c>
      <c r="E63" s="49">
        <f>SUM(E64:E66)</f>
        <v>0</v>
      </c>
      <c r="F63" s="49">
        <f>SUM(F64:F66)</f>
        <v>0</v>
      </c>
    </row>
    <row r="64" spans="1:6" x14ac:dyDescent="0.25">
      <c r="A64" s="47"/>
      <c r="B64" s="47"/>
      <c r="C64" s="47"/>
      <c r="D64" s="48" t="s">
        <v>109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110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111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112</v>
      </c>
      <c r="E68" s="49">
        <f>SUM(E69:E73)</f>
        <v>15723006.430000002</v>
      </c>
      <c r="F68" s="49">
        <f>SUM(F69:F73)</f>
        <v>9554617.3800000008</v>
      </c>
    </row>
    <row r="69" spans="1:6" x14ac:dyDescent="0.25">
      <c r="A69" s="55"/>
      <c r="B69" s="47"/>
      <c r="C69" s="47"/>
      <c r="D69" s="48" t="s">
        <v>113</v>
      </c>
      <c r="E69" s="49">
        <v>11200263.57</v>
      </c>
      <c r="F69" s="49">
        <v>3668037.19</v>
      </c>
    </row>
    <row r="70" spans="1:6" x14ac:dyDescent="0.25">
      <c r="A70" s="55"/>
      <c r="B70" s="47"/>
      <c r="C70" s="47"/>
      <c r="D70" s="48" t="s">
        <v>114</v>
      </c>
      <c r="E70" s="49">
        <v>4465575.12</v>
      </c>
      <c r="F70" s="49">
        <v>5829412.4500000002</v>
      </c>
    </row>
    <row r="71" spans="1:6" x14ac:dyDescent="0.25">
      <c r="A71" s="55"/>
      <c r="B71" s="47"/>
      <c r="C71" s="47"/>
      <c r="D71" s="48" t="s">
        <v>115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116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117</v>
      </c>
      <c r="E73" s="49">
        <v>57167.74</v>
      </c>
      <c r="F73" s="49">
        <v>57167.74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118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119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120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121</v>
      </c>
      <c r="E79" s="4">
        <f>E63+E68+E75</f>
        <v>15723006.430000002</v>
      </c>
      <c r="F79" s="4">
        <f>F63+F68+F75</f>
        <v>9554617.3800000008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122</v>
      </c>
      <c r="E81" s="4">
        <f>E59+E79</f>
        <v>17293251.590000004</v>
      </c>
      <c r="F81" s="4">
        <f>F59+F79</f>
        <v>10564334.390000001</v>
      </c>
    </row>
    <row r="82" spans="1:6" x14ac:dyDescent="0.25">
      <c r="A82" s="56"/>
      <c r="B82" s="57"/>
      <c r="C82" s="57"/>
      <c r="D82" s="57"/>
      <c r="E82" s="58"/>
      <c r="F82" s="58"/>
    </row>
    <row r="83" spans="1:6" x14ac:dyDescent="0.25">
      <c r="E83" s="143"/>
      <c r="F83" s="143"/>
    </row>
    <row r="84" spans="1:6" x14ac:dyDescent="0.25">
      <c r="E84" s="143"/>
      <c r="F84" s="143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E50:F81 E9:F45 B9:C62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2:C18 E9:F9 C10 B21:C46 B19 B56:C61 B62 E12:F15 E17:F68 E71:F72 E74:F81 B48:C52 C47 F1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7" t="s">
        <v>452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LA JUVENTUD DE LEON GUANAJUATO</v>
      </c>
      <c r="B2" s="133"/>
      <c r="C2" s="133"/>
      <c r="D2" s="133"/>
      <c r="E2" s="133"/>
      <c r="F2" s="133"/>
      <c r="G2" s="134"/>
    </row>
    <row r="3" spans="1:7" x14ac:dyDescent="0.25">
      <c r="A3" s="135" t="s">
        <v>453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454</v>
      </c>
      <c r="B5" s="136"/>
      <c r="C5" s="136"/>
      <c r="D5" s="136"/>
      <c r="E5" s="136"/>
      <c r="F5" s="136"/>
      <c r="G5" s="137"/>
    </row>
    <row r="6" spans="1:7" x14ac:dyDescent="0.25">
      <c r="A6" s="165" t="s">
        <v>455</v>
      </c>
      <c r="B6" s="38">
        <v>2022</v>
      </c>
      <c r="C6" s="165">
        <f>+B6+1</f>
        <v>2023</v>
      </c>
      <c r="D6" s="165">
        <f>+C6+1</f>
        <v>2024</v>
      </c>
      <c r="E6" s="165">
        <f>+D6+1</f>
        <v>2025</v>
      </c>
      <c r="F6" s="165">
        <f>+E6+1</f>
        <v>2026</v>
      </c>
      <c r="G6" s="165">
        <f>+F6+1</f>
        <v>2027</v>
      </c>
    </row>
    <row r="7" spans="1:7" ht="83.25" customHeight="1" x14ac:dyDescent="0.25">
      <c r="A7" s="166"/>
      <c r="B7" s="72" t="s">
        <v>456</v>
      </c>
      <c r="C7" s="166"/>
      <c r="D7" s="166"/>
      <c r="E7" s="166"/>
      <c r="F7" s="166"/>
      <c r="G7" s="166"/>
    </row>
    <row r="8" spans="1:7" ht="30" x14ac:dyDescent="0.25">
      <c r="A8" s="73" t="s">
        <v>457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239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241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243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244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459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460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461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264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265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462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463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290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291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467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294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468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296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469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298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470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8" t="s">
        <v>471</v>
      </c>
      <c r="B1" s="168"/>
      <c r="C1" s="168"/>
      <c r="D1" s="168"/>
      <c r="E1" s="168"/>
      <c r="F1" s="168"/>
      <c r="G1" s="168"/>
    </row>
    <row r="2" spans="1:7" x14ac:dyDescent="0.25">
      <c r="A2" s="132" t="str">
        <f>'Formato 1'!A2</f>
        <v>INSTITUTO MUNICIPAL DE LA JUVENTUD DE LEON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472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454</v>
      </c>
      <c r="B5" s="118"/>
      <c r="C5" s="118"/>
      <c r="D5" s="118"/>
      <c r="E5" s="118"/>
      <c r="F5" s="118"/>
      <c r="G5" s="119"/>
    </row>
    <row r="6" spans="1:7" x14ac:dyDescent="0.25">
      <c r="A6" s="169" t="s">
        <v>473</v>
      </c>
      <c r="B6" s="38">
        <v>2022</v>
      </c>
      <c r="C6" s="165">
        <f>+B6+1</f>
        <v>2023</v>
      </c>
      <c r="D6" s="165">
        <f>+C6+1</f>
        <v>2024</v>
      </c>
      <c r="E6" s="165">
        <f>+D6+1</f>
        <v>2025</v>
      </c>
      <c r="F6" s="165">
        <f>+E6+1</f>
        <v>2026</v>
      </c>
      <c r="G6" s="165">
        <f>+F6+1</f>
        <v>2027</v>
      </c>
    </row>
    <row r="7" spans="1:7" ht="57.75" customHeight="1" x14ac:dyDescent="0.25">
      <c r="A7" s="170"/>
      <c r="B7" s="39" t="s">
        <v>456</v>
      </c>
      <c r="C7" s="166"/>
      <c r="D7" s="166"/>
      <c r="E7" s="166"/>
      <c r="F7" s="166"/>
      <c r="G7" s="166"/>
    </row>
    <row r="8" spans="1:7" x14ac:dyDescent="0.25">
      <c r="A8" s="27" t="s">
        <v>474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475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476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477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479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480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481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482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483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484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475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476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477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478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479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480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485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483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486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8" t="s">
        <v>487</v>
      </c>
      <c r="B1" s="168"/>
      <c r="C1" s="168"/>
      <c r="D1" s="168"/>
      <c r="E1" s="168"/>
      <c r="F1" s="168"/>
      <c r="G1" s="168"/>
    </row>
    <row r="2" spans="1:7" x14ac:dyDescent="0.25">
      <c r="A2" s="132" t="str">
        <f>'Formato 1'!A2</f>
        <v>INSTITUTO MUNICIPAL DE LA JUVENTUD DE LEON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488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2" t="s">
        <v>455</v>
      </c>
      <c r="B5" s="173">
        <v>2017</v>
      </c>
      <c r="C5" s="173">
        <f>+B5+1</f>
        <v>2018</v>
      </c>
      <c r="D5" s="173">
        <f>+C5+1</f>
        <v>2019</v>
      </c>
      <c r="E5" s="173">
        <f>+D5+1</f>
        <v>2020</v>
      </c>
      <c r="F5" s="173">
        <f>+E5+1</f>
        <v>2021</v>
      </c>
      <c r="G5" s="38">
        <f>+F5+1</f>
        <v>2022</v>
      </c>
    </row>
    <row r="6" spans="1:7" ht="32.25" x14ac:dyDescent="0.25">
      <c r="A6" s="155"/>
      <c r="B6" s="174"/>
      <c r="C6" s="174"/>
      <c r="D6" s="174"/>
      <c r="E6" s="174"/>
      <c r="F6" s="174"/>
      <c r="G6" s="39" t="s">
        <v>489</v>
      </c>
    </row>
    <row r="7" spans="1:7" x14ac:dyDescent="0.25">
      <c r="A7" s="64" t="s">
        <v>457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490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491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492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493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494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495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496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497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498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499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500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501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463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502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505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467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294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507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296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469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508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509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1" t="s">
        <v>510</v>
      </c>
      <c r="B39" s="171"/>
      <c r="C39" s="171"/>
      <c r="D39" s="171"/>
      <c r="E39" s="171"/>
      <c r="F39" s="171"/>
      <c r="G39" s="171"/>
    </row>
    <row r="40" spans="1:7" x14ac:dyDescent="0.25">
      <c r="A40" s="171" t="s">
        <v>511</v>
      </c>
      <c r="B40" s="171"/>
      <c r="C40" s="171"/>
      <c r="D40" s="171"/>
      <c r="E40" s="171"/>
      <c r="F40" s="171"/>
      <c r="G40" s="171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8" t="s">
        <v>512</v>
      </c>
      <c r="B1" s="168"/>
      <c r="C1" s="168"/>
      <c r="D1" s="168"/>
      <c r="E1" s="168"/>
      <c r="F1" s="168"/>
      <c r="G1" s="168"/>
    </row>
    <row r="2" spans="1:7" x14ac:dyDescent="0.25">
      <c r="A2" s="132" t="str">
        <f>'Formato 1'!A2</f>
        <v>INSTITUTO MUNICIPAL DE LA JUVENTUD DE LEON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513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5" t="s">
        <v>473</v>
      </c>
      <c r="B5" s="173">
        <v>2017</v>
      </c>
      <c r="C5" s="173">
        <f>+B5+1</f>
        <v>2018</v>
      </c>
      <c r="D5" s="173">
        <f>+C5+1</f>
        <v>2019</v>
      </c>
      <c r="E5" s="173">
        <f>+D5+1</f>
        <v>2020</v>
      </c>
      <c r="F5" s="173">
        <f>+E5+1</f>
        <v>2021</v>
      </c>
      <c r="G5" s="38">
        <v>2022</v>
      </c>
    </row>
    <row r="6" spans="1:7" ht="48.75" customHeight="1" x14ac:dyDescent="0.25">
      <c r="A6" s="176"/>
      <c r="B6" s="174"/>
      <c r="C6" s="174"/>
      <c r="D6" s="174"/>
      <c r="E6" s="174"/>
      <c r="F6" s="174"/>
      <c r="G6" s="39" t="s">
        <v>514</v>
      </c>
    </row>
    <row r="7" spans="1:7" x14ac:dyDescent="0.25">
      <c r="A7" s="27" t="s">
        <v>474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475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478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484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475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483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515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1" t="s">
        <v>510</v>
      </c>
      <c r="B32" s="171"/>
      <c r="C32" s="171"/>
      <c r="D32" s="171"/>
      <c r="E32" s="171"/>
      <c r="F32" s="171"/>
      <c r="G32" s="171"/>
    </row>
    <row r="33" spans="1:7" x14ac:dyDescent="0.25">
      <c r="A33" s="171" t="s">
        <v>511</v>
      </c>
      <c r="B33" s="171"/>
      <c r="C33" s="171"/>
      <c r="D33" s="171"/>
      <c r="E33" s="171"/>
      <c r="F33" s="171"/>
      <c r="G33" s="171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7" t="s">
        <v>516</v>
      </c>
      <c r="B1" s="177"/>
      <c r="C1" s="177"/>
      <c r="D1" s="177"/>
      <c r="E1" s="177"/>
      <c r="F1" s="177"/>
    </row>
    <row r="2" spans="1:6" ht="20.100000000000001" customHeight="1" x14ac:dyDescent="0.25">
      <c r="A2" s="114" t="str">
        <f>'Formato 1'!A2</f>
        <v>INSTITUTO MUNICIPAL DE LA JUVENTUD DE LEON GUANAJUATO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517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518</v>
      </c>
      <c r="C4" s="125" t="s">
        <v>519</v>
      </c>
      <c r="D4" s="125" t="s">
        <v>520</v>
      </c>
      <c r="E4" s="125" t="s">
        <v>521</v>
      </c>
      <c r="F4" s="125" t="s">
        <v>522</v>
      </c>
    </row>
    <row r="5" spans="1:6" ht="12.75" customHeight="1" x14ac:dyDescent="0.25">
      <c r="A5" s="19" t="s">
        <v>523</v>
      </c>
      <c r="B5" s="55"/>
      <c r="C5" s="55"/>
      <c r="D5" s="55"/>
      <c r="E5" s="55"/>
      <c r="F5" s="55"/>
    </row>
    <row r="6" spans="1:6" ht="30" x14ac:dyDescent="0.25">
      <c r="A6" s="61" t="s">
        <v>524</v>
      </c>
      <c r="B6" s="62"/>
      <c r="C6" s="62"/>
      <c r="D6" s="62"/>
      <c r="E6" s="62"/>
      <c r="F6" s="62"/>
    </row>
    <row r="7" spans="1:6" ht="15" x14ac:dyDescent="0.25">
      <c r="A7" s="61" t="s">
        <v>525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526</v>
      </c>
      <c r="B9" s="47"/>
      <c r="C9" s="47"/>
      <c r="D9" s="47"/>
      <c r="E9" s="47"/>
      <c r="F9" s="47"/>
    </row>
    <row r="10" spans="1:6" ht="15" x14ac:dyDescent="0.25">
      <c r="A10" s="61" t="s">
        <v>527</v>
      </c>
      <c r="B10" s="62"/>
      <c r="C10" s="62"/>
      <c r="D10" s="62"/>
      <c r="E10" s="62"/>
      <c r="F10" s="62"/>
    </row>
    <row r="11" spans="1:6" ht="15" x14ac:dyDescent="0.25">
      <c r="A11" s="83" t="s">
        <v>528</v>
      </c>
      <c r="B11" s="62"/>
      <c r="C11" s="62"/>
      <c r="D11" s="62"/>
      <c r="E11" s="62"/>
      <c r="F11" s="62"/>
    </row>
    <row r="12" spans="1:6" ht="15" x14ac:dyDescent="0.25">
      <c r="A12" s="83" t="s">
        <v>529</v>
      </c>
      <c r="B12" s="62"/>
      <c r="C12" s="62"/>
      <c r="D12" s="62"/>
      <c r="E12" s="62"/>
      <c r="F12" s="62"/>
    </row>
    <row r="13" spans="1:6" ht="15" x14ac:dyDescent="0.25">
      <c r="A13" s="83" t="s">
        <v>530</v>
      </c>
      <c r="B13" s="62"/>
      <c r="C13" s="62"/>
      <c r="D13" s="62"/>
      <c r="E13" s="62"/>
      <c r="F13" s="62"/>
    </row>
    <row r="14" spans="1:6" ht="15" x14ac:dyDescent="0.25">
      <c r="A14" s="61" t="s">
        <v>531</v>
      </c>
      <c r="B14" s="62"/>
      <c r="C14" s="62"/>
      <c r="D14" s="62"/>
      <c r="E14" s="62"/>
      <c r="F14" s="62"/>
    </row>
    <row r="15" spans="1:6" ht="15" x14ac:dyDescent="0.25">
      <c r="A15" s="83" t="s">
        <v>528</v>
      </c>
      <c r="B15" s="62"/>
      <c r="C15" s="62"/>
      <c r="D15" s="62"/>
      <c r="E15" s="62"/>
      <c r="F15" s="62"/>
    </row>
    <row r="16" spans="1:6" ht="15" x14ac:dyDescent="0.25">
      <c r="A16" s="83" t="s">
        <v>529</v>
      </c>
      <c r="B16" s="62"/>
      <c r="C16" s="62"/>
      <c r="D16" s="62"/>
      <c r="E16" s="62"/>
      <c r="F16" s="62"/>
    </row>
    <row r="17" spans="1:6" ht="15" x14ac:dyDescent="0.25">
      <c r="A17" s="83" t="s">
        <v>530</v>
      </c>
      <c r="B17" s="62"/>
      <c r="C17" s="62"/>
      <c r="D17" s="62"/>
      <c r="E17" s="62"/>
      <c r="F17" s="62"/>
    </row>
    <row r="18" spans="1:6" ht="15" x14ac:dyDescent="0.25">
      <c r="A18" s="61" t="s">
        <v>532</v>
      </c>
      <c r="B18" s="126"/>
      <c r="C18" s="62"/>
      <c r="D18" s="62"/>
      <c r="E18" s="62"/>
      <c r="F18" s="62"/>
    </row>
    <row r="19" spans="1:6" ht="15" x14ac:dyDescent="0.25">
      <c r="A19" s="61" t="s">
        <v>533</v>
      </c>
      <c r="B19" s="62"/>
      <c r="C19" s="62"/>
      <c r="D19" s="62"/>
      <c r="E19" s="62"/>
      <c r="F19" s="62"/>
    </row>
    <row r="20" spans="1:6" ht="30" x14ac:dyDescent="0.25">
      <c r="A20" s="61" t="s">
        <v>534</v>
      </c>
      <c r="B20" s="127"/>
      <c r="C20" s="127"/>
      <c r="D20" s="127"/>
      <c r="E20" s="127"/>
      <c r="F20" s="127"/>
    </row>
    <row r="21" spans="1:6" ht="30" x14ac:dyDescent="0.25">
      <c r="A21" s="61" t="s">
        <v>535</v>
      </c>
      <c r="B21" s="127"/>
      <c r="C21" s="127"/>
      <c r="D21" s="127"/>
      <c r="E21" s="127"/>
      <c r="F21" s="127"/>
    </row>
    <row r="22" spans="1:6" ht="30" x14ac:dyDescent="0.25">
      <c r="A22" s="61" t="s">
        <v>536</v>
      </c>
      <c r="B22" s="127"/>
      <c r="C22" s="127"/>
      <c r="D22" s="127"/>
      <c r="E22" s="127"/>
      <c r="F22" s="127"/>
    </row>
    <row r="23" spans="1:6" ht="15" x14ac:dyDescent="0.25">
      <c r="A23" s="61" t="s">
        <v>537</v>
      </c>
      <c r="B23" s="127"/>
      <c r="C23" s="127"/>
      <c r="D23" s="127"/>
      <c r="E23" s="127"/>
      <c r="F23" s="127"/>
    </row>
    <row r="24" spans="1:6" ht="15" x14ac:dyDescent="0.25">
      <c r="A24" s="61" t="s">
        <v>538</v>
      </c>
      <c r="B24" s="128"/>
      <c r="C24" s="62"/>
      <c r="D24" s="62"/>
      <c r="E24" s="62"/>
      <c r="F24" s="62"/>
    </row>
    <row r="25" spans="1:6" ht="15" x14ac:dyDescent="0.25">
      <c r="A25" s="61" t="s">
        <v>539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540</v>
      </c>
      <c r="B27" s="47"/>
      <c r="C27" s="47"/>
      <c r="D27" s="47"/>
      <c r="E27" s="47"/>
      <c r="F27" s="47"/>
    </row>
    <row r="28" spans="1:6" ht="15" x14ac:dyDescent="0.25">
      <c r="A28" s="61" t="s">
        <v>541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542</v>
      </c>
      <c r="B30" s="47"/>
      <c r="C30" s="47"/>
      <c r="D30" s="47"/>
      <c r="E30" s="47"/>
      <c r="F30" s="47"/>
    </row>
    <row r="31" spans="1:6" ht="15" x14ac:dyDescent="0.25">
      <c r="A31" s="61" t="s">
        <v>527</v>
      </c>
      <c r="B31" s="62"/>
      <c r="C31" s="62"/>
      <c r="D31" s="62"/>
      <c r="E31" s="62"/>
      <c r="F31" s="62"/>
    </row>
    <row r="32" spans="1:6" ht="15" x14ac:dyDescent="0.25">
      <c r="A32" s="61" t="s">
        <v>531</v>
      </c>
      <c r="B32" s="62"/>
      <c r="C32" s="62"/>
      <c r="D32" s="62"/>
      <c r="E32" s="62"/>
      <c r="F32" s="62"/>
    </row>
    <row r="33" spans="1:6" ht="15" x14ac:dyDescent="0.25">
      <c r="A33" s="61" t="s">
        <v>543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544</v>
      </c>
      <c r="B35" s="47"/>
      <c r="C35" s="47"/>
      <c r="D35" s="47"/>
      <c r="E35" s="47"/>
      <c r="F35" s="47"/>
    </row>
    <row r="36" spans="1:6" ht="15" x14ac:dyDescent="0.25">
      <c r="A36" s="61" t="s">
        <v>545</v>
      </c>
      <c r="B36" s="62"/>
      <c r="C36" s="62"/>
      <c r="D36" s="62"/>
      <c r="E36" s="62"/>
      <c r="F36" s="62"/>
    </row>
    <row r="37" spans="1:6" ht="15" x14ac:dyDescent="0.25">
      <c r="A37" s="61" t="s">
        <v>546</v>
      </c>
      <c r="B37" s="62"/>
      <c r="C37" s="62"/>
      <c r="D37" s="62"/>
      <c r="E37" s="62"/>
      <c r="F37" s="62"/>
    </row>
    <row r="38" spans="1:6" ht="15" x14ac:dyDescent="0.25">
      <c r="A38" s="61" t="s">
        <v>547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548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549</v>
      </c>
      <c r="B42" s="47"/>
      <c r="C42" s="47"/>
      <c r="D42" s="47"/>
      <c r="E42" s="47"/>
      <c r="F42" s="47"/>
    </row>
    <row r="43" spans="1:6" ht="15" x14ac:dyDescent="0.25">
      <c r="A43" s="61" t="s">
        <v>550</v>
      </c>
      <c r="B43" s="62"/>
      <c r="C43" s="62"/>
      <c r="D43" s="62"/>
      <c r="E43" s="62"/>
      <c r="F43" s="62"/>
    </row>
    <row r="44" spans="1:6" ht="15" x14ac:dyDescent="0.25">
      <c r="A44" s="61" t="s">
        <v>551</v>
      </c>
      <c r="B44" s="62"/>
      <c r="C44" s="62"/>
      <c r="D44" s="62"/>
      <c r="E44" s="62"/>
      <c r="F44" s="62"/>
    </row>
    <row r="45" spans="1:6" ht="15" x14ac:dyDescent="0.25">
      <c r="A45" s="61" t="s">
        <v>552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553</v>
      </c>
      <c r="B47" s="47"/>
      <c r="C47" s="47"/>
      <c r="D47" s="47"/>
      <c r="E47" s="47"/>
      <c r="F47" s="47"/>
    </row>
    <row r="48" spans="1:6" ht="15" x14ac:dyDescent="0.25">
      <c r="A48" s="61" t="s">
        <v>551</v>
      </c>
      <c r="B48" s="127"/>
      <c r="C48" s="127"/>
      <c r="D48" s="127"/>
      <c r="E48" s="127"/>
      <c r="F48" s="127"/>
    </row>
    <row r="49" spans="1:6" ht="15" x14ac:dyDescent="0.25">
      <c r="A49" s="61" t="s">
        <v>552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554</v>
      </c>
      <c r="B51" s="47"/>
      <c r="C51" s="47"/>
      <c r="D51" s="47"/>
      <c r="E51" s="47"/>
      <c r="F51" s="47"/>
    </row>
    <row r="52" spans="1:6" ht="15" x14ac:dyDescent="0.25">
      <c r="A52" s="61" t="s">
        <v>551</v>
      </c>
      <c r="B52" s="62"/>
      <c r="C52" s="62"/>
      <c r="D52" s="62"/>
      <c r="E52" s="62"/>
      <c r="F52" s="62"/>
    </row>
    <row r="53" spans="1:6" ht="15" x14ac:dyDescent="0.25">
      <c r="A53" s="61" t="s">
        <v>552</v>
      </c>
      <c r="B53" s="62"/>
      <c r="C53" s="62"/>
      <c r="D53" s="62"/>
      <c r="E53" s="62"/>
      <c r="F53" s="62"/>
    </row>
    <row r="54" spans="1:6" ht="15" x14ac:dyDescent="0.25">
      <c r="A54" s="61" t="s">
        <v>555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556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551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552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557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558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559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560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561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562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94" zoomScaleNormal="110" workbookViewId="0">
      <selection activeCell="D18" sqref="D18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4" t="s">
        <v>123</v>
      </c>
      <c r="B1" s="145"/>
      <c r="C1" s="145"/>
      <c r="D1" s="145"/>
      <c r="E1" s="145"/>
      <c r="F1" s="145"/>
      <c r="G1" s="145"/>
      <c r="H1" s="146"/>
    </row>
    <row r="2" spans="1:8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124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3'!A4</f>
        <v>Del 1 de Enero al 30 de Septiembre de 2023 (b)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125</v>
      </c>
      <c r="B6" s="6" t="s">
        <v>126</v>
      </c>
      <c r="C6" s="5" t="s">
        <v>127</v>
      </c>
      <c r="D6" s="5" t="s">
        <v>128</v>
      </c>
      <c r="E6" s="5" t="s">
        <v>129</v>
      </c>
      <c r="F6" s="5" t="s">
        <v>130</v>
      </c>
      <c r="G6" s="5" t="s">
        <v>131</v>
      </c>
      <c r="H6" s="7" t="s">
        <v>132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133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134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135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136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137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138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139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140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141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142</v>
      </c>
      <c r="B18" s="4">
        <v>1009717.01</v>
      </c>
      <c r="C18" s="112"/>
      <c r="D18" s="112"/>
      <c r="E18" s="112"/>
      <c r="F18" s="4">
        <v>1570245.16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143</v>
      </c>
      <c r="B20" s="4">
        <f t="shared" ref="B20:H20" si="3">B8+B18</f>
        <v>1009717.01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1570245.16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144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145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146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147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148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149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152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7" t="s">
        <v>153</v>
      </c>
      <c r="B33" s="147"/>
      <c r="C33" s="147"/>
      <c r="D33" s="147"/>
      <c r="E33" s="147"/>
      <c r="F33" s="147"/>
      <c r="G33" s="147"/>
      <c r="H33" s="147"/>
    </row>
    <row r="34" spans="1:8" ht="14.45" customHeight="1" x14ac:dyDescent="0.25">
      <c r="A34" s="147"/>
      <c r="B34" s="147"/>
      <c r="C34" s="147"/>
      <c r="D34" s="147"/>
      <c r="E34" s="147"/>
      <c r="F34" s="147"/>
      <c r="G34" s="147"/>
      <c r="H34" s="147"/>
    </row>
    <row r="35" spans="1:8" ht="14.45" customHeight="1" x14ac:dyDescent="0.25">
      <c r="A35" s="147"/>
      <c r="B35" s="147"/>
      <c r="C35" s="147"/>
      <c r="D35" s="147"/>
      <c r="E35" s="147"/>
      <c r="F35" s="147"/>
      <c r="G35" s="147"/>
      <c r="H35" s="147"/>
    </row>
    <row r="36" spans="1:8" ht="14.45" customHeight="1" x14ac:dyDescent="0.25">
      <c r="A36" s="147"/>
      <c r="B36" s="147"/>
      <c r="C36" s="147"/>
      <c r="D36" s="147"/>
      <c r="E36" s="147"/>
      <c r="F36" s="147"/>
      <c r="G36" s="147"/>
      <c r="H36" s="147"/>
    </row>
    <row r="37" spans="1:8" ht="14.45" customHeight="1" x14ac:dyDescent="0.25">
      <c r="A37" s="147"/>
      <c r="B37" s="147"/>
      <c r="C37" s="147"/>
      <c r="D37" s="147"/>
      <c r="E37" s="147"/>
      <c r="F37" s="147"/>
      <c r="G37" s="147"/>
      <c r="H37" s="147"/>
    </row>
    <row r="38" spans="1:8" x14ac:dyDescent="0.25">
      <c r="A38" s="63"/>
    </row>
    <row r="39" spans="1:8" ht="45" x14ac:dyDescent="0.25">
      <c r="A39" s="5" t="s">
        <v>154</v>
      </c>
      <c r="B39" s="5" t="s">
        <v>155</v>
      </c>
      <c r="C39" s="5" t="s">
        <v>156</v>
      </c>
      <c r="D39" s="5" t="s">
        <v>157</v>
      </c>
      <c r="E39" s="5" t="s">
        <v>158</v>
      </c>
      <c r="F39" s="7" t="s">
        <v>159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160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161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162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163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152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activeCell="A14" sqref="A14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8" t="s">
        <v>164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1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165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566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166</v>
      </c>
      <c r="B6" s="7" t="s">
        <v>167</v>
      </c>
      <c r="C6" s="7" t="s">
        <v>168</v>
      </c>
      <c r="D6" s="7" t="s">
        <v>169</v>
      </c>
      <c r="E6" s="7" t="s">
        <v>170</v>
      </c>
      <c r="F6" s="7" t="s">
        <v>171</v>
      </c>
      <c r="G6" s="7" t="s">
        <v>172</v>
      </c>
      <c r="H6" s="7" t="s">
        <v>173</v>
      </c>
      <c r="I6" s="1" t="s">
        <v>174</v>
      </c>
      <c r="J6" s="1" t="s">
        <v>175</v>
      </c>
      <c r="K6" s="1" t="s">
        <v>176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177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178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179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180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181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152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182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183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184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185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186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187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G75"/>
  <sheetViews>
    <sheetView showGridLines="0" zoomScale="67" zoomScaleNormal="53" workbookViewId="0">
      <selection sqref="A1:D1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8" t="s">
        <v>188</v>
      </c>
      <c r="B1" s="149"/>
      <c r="C1" s="149"/>
      <c r="D1" s="150"/>
    </row>
    <row r="2" spans="1:4" x14ac:dyDescent="0.25">
      <c r="A2" s="114" t="str">
        <f>'Formato 1'!A2</f>
        <v>INSTITUTO MUNICIPAL DE LA JUVENTUD DE LEON GUANAJUATO</v>
      </c>
      <c r="B2" s="115"/>
      <c r="C2" s="115"/>
      <c r="D2" s="116"/>
    </row>
    <row r="3" spans="1:4" x14ac:dyDescent="0.25">
      <c r="A3" s="117" t="s">
        <v>189</v>
      </c>
      <c r="B3" s="118"/>
      <c r="C3" s="118"/>
      <c r="D3" s="119"/>
    </row>
    <row r="4" spans="1:4" x14ac:dyDescent="0.25">
      <c r="A4" s="117" t="str">
        <f>'Formato 3'!A4</f>
        <v>Del 1 de Enero al 30 de Septiembre de 2023 (b)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5</v>
      </c>
      <c r="B7" s="7" t="s">
        <v>190</v>
      </c>
      <c r="C7" s="7" t="s">
        <v>191</v>
      </c>
      <c r="D7" s="7" t="s">
        <v>192</v>
      </c>
    </row>
    <row r="8" spans="1:4" x14ac:dyDescent="0.25">
      <c r="A8" s="3" t="s">
        <v>193</v>
      </c>
      <c r="B8" s="15">
        <f>SUM(B9:B11)</f>
        <v>43284453.001431361</v>
      </c>
      <c r="C8" s="15">
        <f>SUM(C9:C11)</f>
        <v>42528815.799999997</v>
      </c>
      <c r="D8" s="15">
        <f>SUM(D9:D11)</f>
        <v>39011250.799999997</v>
      </c>
    </row>
    <row r="9" spans="1:4" x14ac:dyDescent="0.25">
      <c r="A9" s="60" t="s">
        <v>194</v>
      </c>
      <c r="B9" s="97">
        <v>43284453.001431361</v>
      </c>
      <c r="C9" s="97">
        <v>42528815.799999997</v>
      </c>
      <c r="D9" s="97">
        <v>39011250.799999997</v>
      </c>
    </row>
    <row r="10" spans="1:4" x14ac:dyDescent="0.25">
      <c r="A10" s="60" t="s">
        <v>195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196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197</v>
      </c>
      <c r="B13" s="15">
        <f>B14+B15</f>
        <v>43284453.001431361</v>
      </c>
      <c r="C13" s="15">
        <f>C14+C15</f>
        <v>30337349.539999999</v>
      </c>
      <c r="D13" s="15">
        <f>D14+D15</f>
        <v>30114262.919999998</v>
      </c>
    </row>
    <row r="14" spans="1:4" x14ac:dyDescent="0.25">
      <c r="A14" s="60" t="s">
        <v>198</v>
      </c>
      <c r="B14" s="97">
        <v>43284453.001431361</v>
      </c>
      <c r="C14" s="97">
        <v>30337349.539999999</v>
      </c>
      <c r="D14" s="97">
        <v>30114262.919999998</v>
      </c>
    </row>
    <row r="15" spans="1:4" x14ac:dyDescent="0.25">
      <c r="A15" s="60" t="s">
        <v>199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7" x14ac:dyDescent="0.25">
      <c r="A17" s="3" t="s">
        <v>200</v>
      </c>
      <c r="B17" s="16">
        <v>0</v>
      </c>
      <c r="C17" s="15">
        <f>C18+C19</f>
        <v>0</v>
      </c>
      <c r="D17" s="15">
        <f>D18+D19</f>
        <v>0</v>
      </c>
    </row>
    <row r="18" spans="1:7" x14ac:dyDescent="0.25">
      <c r="A18" s="60" t="s">
        <v>201</v>
      </c>
      <c r="B18" s="17">
        <v>0</v>
      </c>
      <c r="C18" s="49">
        <v>0</v>
      </c>
      <c r="D18" s="49">
        <v>0</v>
      </c>
    </row>
    <row r="19" spans="1:7" x14ac:dyDescent="0.25">
      <c r="A19" s="60" t="s">
        <v>202</v>
      </c>
      <c r="B19" s="17">
        <v>0</v>
      </c>
      <c r="C19" s="49">
        <v>0</v>
      </c>
      <c r="D19" s="49">
        <v>0</v>
      </c>
    </row>
    <row r="20" spans="1:7" x14ac:dyDescent="0.25">
      <c r="A20" s="48"/>
      <c r="B20" s="94"/>
      <c r="C20" s="94"/>
      <c r="D20" s="94"/>
    </row>
    <row r="21" spans="1:7" x14ac:dyDescent="0.25">
      <c r="A21" s="3" t="s">
        <v>203</v>
      </c>
      <c r="B21" s="15">
        <f>B8-B13+B17</f>
        <v>0</v>
      </c>
      <c r="C21" s="15">
        <f>C8-C13+C17</f>
        <v>12191466.259999998</v>
      </c>
      <c r="D21" s="15">
        <f>D8-D13+D17</f>
        <v>8896987.879999999</v>
      </c>
    </row>
    <row r="22" spans="1:7" x14ac:dyDescent="0.25">
      <c r="A22" s="3"/>
      <c r="B22" s="94"/>
      <c r="C22" s="94"/>
      <c r="D22" s="94"/>
    </row>
    <row r="23" spans="1:7" x14ac:dyDescent="0.25">
      <c r="A23" s="3" t="s">
        <v>204</v>
      </c>
      <c r="B23" s="15">
        <f>B21-B11</f>
        <v>0</v>
      </c>
      <c r="C23" s="15">
        <f>C21-C11</f>
        <v>12191466.259999998</v>
      </c>
      <c r="D23" s="15">
        <f>D21-D11</f>
        <v>8896987.879999999</v>
      </c>
    </row>
    <row r="24" spans="1:7" x14ac:dyDescent="0.25">
      <c r="A24" s="3"/>
      <c r="B24" s="18"/>
      <c r="C24" s="18"/>
      <c r="D24" s="18"/>
      <c r="G24" s="143"/>
    </row>
    <row r="25" spans="1:7" x14ac:dyDescent="0.25">
      <c r="A25" s="19" t="s">
        <v>205</v>
      </c>
      <c r="B25" s="15">
        <f>B23-B17</f>
        <v>0</v>
      </c>
      <c r="C25" s="15">
        <f>C23-C17</f>
        <v>12191466.259999998</v>
      </c>
      <c r="D25" s="15">
        <f>D23-D17</f>
        <v>8896987.879999999</v>
      </c>
    </row>
    <row r="26" spans="1:7" x14ac:dyDescent="0.25">
      <c r="A26" s="20"/>
      <c r="B26" s="85"/>
      <c r="C26" s="85"/>
      <c r="D26" s="85"/>
    </row>
    <row r="27" spans="1:7" x14ac:dyDescent="0.25">
      <c r="A27" s="63"/>
    </row>
    <row r="28" spans="1:7" x14ac:dyDescent="0.25">
      <c r="A28" s="14" t="s">
        <v>206</v>
      </c>
      <c r="B28" s="7" t="s">
        <v>207</v>
      </c>
      <c r="C28" s="7" t="s">
        <v>191</v>
      </c>
      <c r="D28" s="7" t="s">
        <v>208</v>
      </c>
    </row>
    <row r="29" spans="1:7" x14ac:dyDescent="0.25">
      <c r="A29" s="3" t="s">
        <v>209</v>
      </c>
      <c r="B29" s="4">
        <f>B30+B31</f>
        <v>0</v>
      </c>
      <c r="C29" s="4">
        <f>C30+C31</f>
        <v>0</v>
      </c>
      <c r="D29" s="4">
        <f>D30+D31</f>
        <v>0</v>
      </c>
    </row>
    <row r="30" spans="1:7" x14ac:dyDescent="0.25">
      <c r="A30" s="60" t="s">
        <v>210</v>
      </c>
      <c r="B30" s="49">
        <v>0</v>
      </c>
      <c r="C30" s="49">
        <v>0</v>
      </c>
      <c r="D30" s="49">
        <v>0</v>
      </c>
    </row>
    <row r="31" spans="1:7" x14ac:dyDescent="0.25">
      <c r="A31" s="60" t="s">
        <v>211</v>
      </c>
      <c r="B31" s="49">
        <v>0</v>
      </c>
      <c r="C31" s="49">
        <v>0</v>
      </c>
      <c r="D31" s="49">
        <v>0</v>
      </c>
    </row>
    <row r="32" spans="1:7" x14ac:dyDescent="0.25">
      <c r="A32" s="47"/>
      <c r="B32" s="51"/>
      <c r="C32" s="51"/>
      <c r="D32" s="51"/>
    </row>
    <row r="33" spans="1:4" ht="14.45" customHeight="1" x14ac:dyDescent="0.25">
      <c r="A33" s="3" t="s">
        <v>212</v>
      </c>
      <c r="B33" s="4">
        <f>B25+B29</f>
        <v>0</v>
      </c>
      <c r="C33" s="4">
        <f>C25+C29</f>
        <v>12191466.259999998</v>
      </c>
      <c r="D33" s="4">
        <f>D25+D29</f>
        <v>8896987.879999999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206</v>
      </c>
      <c r="B36" s="7" t="s">
        <v>213</v>
      </c>
      <c r="C36" s="7" t="s">
        <v>191</v>
      </c>
      <c r="D36" s="7" t="s">
        <v>192</v>
      </c>
    </row>
    <row r="37" spans="1:4" ht="14.45" customHeight="1" x14ac:dyDescent="0.25">
      <c r="A37" s="3" t="s">
        <v>214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215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216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217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218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219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220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206</v>
      </c>
      <c r="B47" s="7" t="s">
        <v>213</v>
      </c>
      <c r="C47" s="7" t="s">
        <v>191</v>
      </c>
      <c r="D47" s="7" t="s">
        <v>192</v>
      </c>
    </row>
    <row r="48" spans="1:4" x14ac:dyDescent="0.25">
      <c r="A48" s="98" t="s">
        <v>221</v>
      </c>
      <c r="B48" s="99">
        <f>B9</f>
        <v>43284453.001431361</v>
      </c>
      <c r="C48" s="99">
        <f>C9</f>
        <v>42528815.799999997</v>
      </c>
      <c r="D48" s="99">
        <f>D9</f>
        <v>39011250.799999997</v>
      </c>
    </row>
    <row r="49" spans="1:4" x14ac:dyDescent="0.25">
      <c r="A49" s="22" t="s">
        <v>222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215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218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198</v>
      </c>
      <c r="B53" s="49">
        <f>B14</f>
        <v>43284453.001431361</v>
      </c>
      <c r="C53" s="49">
        <f>C14</f>
        <v>30337349.539999999</v>
      </c>
      <c r="D53" s="49">
        <f>D14</f>
        <v>30114262.919999998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201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223</v>
      </c>
      <c r="B57" s="4">
        <f>B48+B49-B53+B55</f>
        <v>0</v>
      </c>
      <c r="C57" s="4">
        <f>C48+C49-C53+C55</f>
        <v>12191466.259999998</v>
      </c>
      <c r="D57" s="4">
        <f>D48+D49-D53+D55</f>
        <v>8896987.879999999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224</v>
      </c>
      <c r="B59" s="4">
        <f>B57-B49</f>
        <v>0</v>
      </c>
      <c r="C59" s="4">
        <f>C57-C49</f>
        <v>12191466.259999998</v>
      </c>
      <c r="D59" s="4">
        <f>D57-D49</f>
        <v>8896987.879999999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206</v>
      </c>
      <c r="B62" s="7" t="s">
        <v>213</v>
      </c>
      <c r="C62" s="7" t="s">
        <v>191</v>
      </c>
      <c r="D62" s="7" t="s">
        <v>192</v>
      </c>
    </row>
    <row r="63" spans="1:4" x14ac:dyDescent="0.25">
      <c r="A63" s="98" t="s">
        <v>195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225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216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219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226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202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227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228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9:D52 B63:D74 B10:D13 B15:D20 B22:D25 C21:D21 B54:D5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zoomScale="76" zoomScaleNormal="115" workbookViewId="0">
      <selection activeCell="D20" sqref="D20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8" t="s">
        <v>229</v>
      </c>
      <c r="B1" s="149"/>
      <c r="C1" s="149"/>
      <c r="D1" s="149"/>
      <c r="E1" s="149"/>
      <c r="F1" s="149"/>
      <c r="G1" s="150"/>
    </row>
    <row r="2" spans="1:7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230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30 de Septiembre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1" t="s">
        <v>231</v>
      </c>
      <c r="B6" s="153" t="s">
        <v>232</v>
      </c>
      <c r="C6" s="153"/>
      <c r="D6" s="153"/>
      <c r="E6" s="153"/>
      <c r="F6" s="153"/>
      <c r="G6" s="153" t="s">
        <v>233</v>
      </c>
    </row>
    <row r="7" spans="1:7" ht="30" x14ac:dyDescent="0.25">
      <c r="A7" s="152"/>
      <c r="B7" s="26" t="s">
        <v>234</v>
      </c>
      <c r="C7" s="7" t="s">
        <v>235</v>
      </c>
      <c r="D7" s="26" t="s">
        <v>236</v>
      </c>
      <c r="E7" s="26" t="s">
        <v>191</v>
      </c>
      <c r="F7" s="26" t="s">
        <v>237</v>
      </c>
      <c r="G7" s="153"/>
    </row>
    <row r="8" spans="1:7" x14ac:dyDescent="0.25">
      <c r="A8" s="27" t="s">
        <v>238</v>
      </c>
      <c r="B8" s="94"/>
      <c r="C8" s="94"/>
      <c r="D8" s="94"/>
      <c r="E8" s="94"/>
      <c r="F8" s="94"/>
      <c r="G8" s="94"/>
    </row>
    <row r="9" spans="1:7" x14ac:dyDescent="0.25">
      <c r="A9" s="60" t="s">
        <v>239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241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242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243</v>
      </c>
      <c r="B13" s="49">
        <v>200000</v>
      </c>
      <c r="C13" s="49">
        <v>0</v>
      </c>
      <c r="D13" s="49">
        <v>200000</v>
      </c>
      <c r="E13" s="49">
        <v>185990.91</v>
      </c>
      <c r="F13" s="49">
        <v>185990.91</v>
      </c>
      <c r="G13" s="49">
        <f>F13-B13</f>
        <v>-14009.089999999997</v>
      </c>
    </row>
    <row r="14" spans="1:7" x14ac:dyDescent="0.25">
      <c r="A14" s="60" t="s">
        <v>244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>F14-B14</f>
        <v>0</v>
      </c>
    </row>
    <row r="15" spans="1:7" x14ac:dyDescent="0.25">
      <c r="A15" s="60" t="s">
        <v>245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</row>
    <row r="16" spans="1:7" x14ac:dyDescent="0.25">
      <c r="A16" s="95" t="s">
        <v>246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247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248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249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250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251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252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253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255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256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257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258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259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260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3" si="4">F30-B30</f>
        <v>0</v>
      </c>
    </row>
    <row r="31" spans="1:7" x14ac:dyDescent="0.25">
      <c r="A31" s="80" t="s">
        <v>261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262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263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264</v>
      </c>
      <c r="B34" s="49">
        <v>43084453.001431398</v>
      </c>
      <c r="C34" s="49">
        <v>6293498.8899999997</v>
      </c>
      <c r="D34" s="49">
        <v>49377951.891431399</v>
      </c>
      <c r="E34" s="49">
        <v>42342824.890000001</v>
      </c>
      <c r="F34" s="49">
        <v>38825259.890000001</v>
      </c>
      <c r="G34" s="49">
        <f>F34-B34</f>
        <v>-4259193.1114313975</v>
      </c>
    </row>
    <row r="35" spans="1:7" ht="14.45" customHeight="1" x14ac:dyDescent="0.25">
      <c r="A35" s="60" t="s">
        <v>265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266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267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268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269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270</v>
      </c>
      <c r="B41" s="4">
        <f>SUM(B9,B10,B11,B12,B13,B14,B15,B16,B28,B34,B35,B37)</f>
        <v>43284453.001431398</v>
      </c>
      <c r="C41" s="4">
        <f t="shared" ref="C41:G41" si="7">SUM(C9,C10,C11,C12,C13,C14,C15,C16,C28,C34,C35,C37)</f>
        <v>6293498.8899999997</v>
      </c>
      <c r="D41" s="4">
        <f>SUM(D9,D10,D11,D12,D13,D14,D15,D16,D28,D34,D35,D37)</f>
        <v>49577951.891431399</v>
      </c>
      <c r="E41" s="4">
        <f>SUM(E9,E10,E11,E12,E13,E14,E15,E16,E28,E34,E35,E37)</f>
        <v>42528815.799999997</v>
      </c>
      <c r="F41" s="4">
        <f>SUM(F9,F10,F11,F12,F13,F14,F15,F16,F28,F34,F35,F37)</f>
        <v>39011250.799999997</v>
      </c>
      <c r="G41" s="4">
        <f t="shared" si="7"/>
        <v>-4273202.2014313973</v>
      </c>
    </row>
    <row r="42" spans="1:7" x14ac:dyDescent="0.25">
      <c r="A42" s="3" t="s">
        <v>271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272</v>
      </c>
      <c r="B44" s="51"/>
      <c r="C44" s="51"/>
      <c r="D44" s="51"/>
      <c r="E44" s="51"/>
      <c r="F44" s="51"/>
      <c r="G44" s="51"/>
    </row>
    <row r="45" spans="1:7" x14ac:dyDescent="0.25">
      <c r="A45" s="60" t="s">
        <v>273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274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275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276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277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278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279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280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281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282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283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284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285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286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287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288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289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290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291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292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293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294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295</v>
      </c>
      <c r="B70" s="4">
        <f t="shared" ref="B70:G70" si="16">B41+B65+B67</f>
        <v>43284453.001431398</v>
      </c>
      <c r="C70" s="4">
        <f t="shared" si="16"/>
        <v>6293498.8899999997</v>
      </c>
      <c r="D70" s="4">
        <f t="shared" si="16"/>
        <v>49577951.891431399</v>
      </c>
      <c r="E70" s="4">
        <f t="shared" si="16"/>
        <v>42528815.799999997</v>
      </c>
      <c r="F70" s="4">
        <f t="shared" si="16"/>
        <v>39011250.799999997</v>
      </c>
      <c r="G70" s="4">
        <f t="shared" si="16"/>
        <v>-4273202.2014313973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296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297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298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299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2 G60:G76 G55:G58 G38:G53 G15 B35:F40 B42:F58 C41" unlockedFormula="1"/>
    <ignoredError sqref="B28:F28 B59:F59" formulaRange="1" unlockedFormula="1"/>
    <ignoredError sqref="G59 G54 G16:G33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zoomScale="85" zoomScaleNormal="85" workbookViewId="0">
      <selection activeCell="E9" sqref="E9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6" t="s">
        <v>300</v>
      </c>
      <c r="B1" s="149"/>
      <c r="C1" s="149"/>
      <c r="D1" s="149"/>
      <c r="E1" s="149"/>
      <c r="F1" s="149"/>
      <c r="G1" s="150"/>
    </row>
    <row r="2" spans="1:7" x14ac:dyDescent="0.25">
      <c r="A2" s="129" t="str">
        <f>'Formato 1'!A2</f>
        <v>INSTITUTO MUNICIPAL DE LA JUVENTUD DE LEON GUANAJUATO</v>
      </c>
      <c r="B2" s="129"/>
      <c r="C2" s="129"/>
      <c r="D2" s="129"/>
      <c r="E2" s="129"/>
      <c r="F2" s="129"/>
      <c r="G2" s="129"/>
    </row>
    <row r="3" spans="1:7" x14ac:dyDescent="0.25">
      <c r="A3" s="130" t="s">
        <v>301</v>
      </c>
      <c r="B3" s="130"/>
      <c r="C3" s="130"/>
      <c r="D3" s="130"/>
      <c r="E3" s="130"/>
      <c r="F3" s="130"/>
      <c r="G3" s="130"/>
    </row>
    <row r="4" spans="1:7" x14ac:dyDescent="0.25">
      <c r="A4" s="130" t="s">
        <v>302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30 de Septiembre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54" t="s">
        <v>5</v>
      </c>
      <c r="B7" s="154" t="s">
        <v>303</v>
      </c>
      <c r="C7" s="154"/>
      <c r="D7" s="154"/>
      <c r="E7" s="154"/>
      <c r="F7" s="154"/>
      <c r="G7" s="155" t="s">
        <v>304</v>
      </c>
    </row>
    <row r="8" spans="1:7" ht="30" x14ac:dyDescent="0.25">
      <c r="A8" s="154"/>
      <c r="B8" s="7" t="s">
        <v>305</v>
      </c>
      <c r="C8" s="7" t="s">
        <v>306</v>
      </c>
      <c r="D8" s="7" t="s">
        <v>307</v>
      </c>
      <c r="E8" s="7" t="s">
        <v>191</v>
      </c>
      <c r="F8" s="7" t="s">
        <v>308</v>
      </c>
      <c r="G8" s="154"/>
    </row>
    <row r="9" spans="1:7" x14ac:dyDescent="0.25">
      <c r="A9" s="28" t="s">
        <v>309</v>
      </c>
      <c r="B9" s="86">
        <f t="shared" ref="B9:G9" si="0">SUM(B10,B18,B28,B38,B48,B58,B62,B71,B75)</f>
        <v>43284453.001431368</v>
      </c>
      <c r="C9" s="86">
        <f t="shared" si="0"/>
        <v>6293498.8899999997</v>
      </c>
      <c r="D9" s="86">
        <f t="shared" si="0"/>
        <v>49577951.891431369</v>
      </c>
      <c r="E9" s="86">
        <f t="shared" si="0"/>
        <v>30337349.539999999</v>
      </c>
      <c r="F9" s="86">
        <f t="shared" si="0"/>
        <v>30114262.919999998</v>
      </c>
      <c r="G9" s="86">
        <f t="shared" si="0"/>
        <v>19240602.35143137</v>
      </c>
    </row>
    <row r="10" spans="1:7" x14ac:dyDescent="0.25">
      <c r="A10" s="87" t="s">
        <v>310</v>
      </c>
      <c r="B10" s="86">
        <f t="shared" ref="B10:F10" si="1">SUM(B11:B17)</f>
        <v>32691195.004251365</v>
      </c>
      <c r="C10" s="86">
        <f t="shared" si="1"/>
        <v>5.8207660913467407E-11</v>
      </c>
      <c r="D10" s="86">
        <f t="shared" si="1"/>
        <v>32691195.004251365</v>
      </c>
      <c r="E10" s="86">
        <f t="shared" si="1"/>
        <v>20612676.979999997</v>
      </c>
      <c r="F10" s="86">
        <f t="shared" si="1"/>
        <v>20440551.359999996</v>
      </c>
      <c r="G10" s="86">
        <f>SUM(G11:G17)</f>
        <v>12078518.024251372</v>
      </c>
    </row>
    <row r="11" spans="1:7" x14ac:dyDescent="0.25">
      <c r="A11" s="88" t="s">
        <v>311</v>
      </c>
      <c r="B11" s="77">
        <v>19557479</v>
      </c>
      <c r="C11" s="77">
        <v>-459937.04</v>
      </c>
      <c r="D11" s="77">
        <v>19097541.960000001</v>
      </c>
      <c r="E11" s="77">
        <v>12872214.189999996</v>
      </c>
      <c r="F11" s="77">
        <v>12872214.189999996</v>
      </c>
      <c r="G11" s="77">
        <f>D11-E11</f>
        <v>6225327.7700000051</v>
      </c>
    </row>
    <row r="12" spans="1:7" x14ac:dyDescent="0.25">
      <c r="A12" s="88" t="s">
        <v>312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f>D12-E12</f>
        <v>0</v>
      </c>
    </row>
    <row r="13" spans="1:7" x14ac:dyDescent="0.25">
      <c r="A13" s="88" t="s">
        <v>313</v>
      </c>
      <c r="B13" s="77">
        <v>3467944.1</v>
      </c>
      <c r="C13" s="77">
        <v>163077.76000000001</v>
      </c>
      <c r="D13" s="77">
        <v>3631021.8600000003</v>
      </c>
      <c r="E13" s="77">
        <v>964901.66</v>
      </c>
      <c r="F13" s="77">
        <v>964901.66</v>
      </c>
      <c r="G13" s="77">
        <f t="shared" ref="G13:G17" si="2">D13-E13</f>
        <v>2666120.2000000002</v>
      </c>
    </row>
    <row r="14" spans="1:7" x14ac:dyDescent="0.25">
      <c r="A14" s="88" t="s">
        <v>314</v>
      </c>
      <c r="B14" s="77">
        <v>4830803.9378647506</v>
      </c>
      <c r="C14" s="77">
        <v>0</v>
      </c>
      <c r="D14" s="77">
        <v>4830803.9378647506</v>
      </c>
      <c r="E14" s="77">
        <v>3187713.7</v>
      </c>
      <c r="F14" s="77">
        <v>3015588.08</v>
      </c>
      <c r="G14" s="77">
        <f t="shared" si="2"/>
        <v>1643090.2378647504</v>
      </c>
    </row>
    <row r="15" spans="1:7" x14ac:dyDescent="0.25">
      <c r="A15" s="88" t="s">
        <v>315</v>
      </c>
      <c r="B15" s="77">
        <v>4834967.9663866125</v>
      </c>
      <c r="C15" s="77">
        <v>296859.28000000003</v>
      </c>
      <c r="D15" s="77">
        <v>5131827.2463866128</v>
      </c>
      <c r="E15" s="77">
        <v>3587847.4299999992</v>
      </c>
      <c r="F15" s="77">
        <v>3587847.4299999992</v>
      </c>
      <c r="G15" s="77">
        <f t="shared" si="2"/>
        <v>1543979.8163866135</v>
      </c>
    </row>
    <row r="16" spans="1:7" x14ac:dyDescent="0.25">
      <c r="A16" s="88" t="s">
        <v>316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f t="shared" si="2"/>
        <v>0</v>
      </c>
    </row>
    <row r="17" spans="1:7" x14ac:dyDescent="0.25">
      <c r="A17" s="88" t="s">
        <v>317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si="2"/>
        <v>0</v>
      </c>
    </row>
    <row r="18" spans="1:7" x14ac:dyDescent="0.25">
      <c r="A18" s="87" t="s">
        <v>318</v>
      </c>
      <c r="B18" s="86">
        <f>SUM(B19:B27)</f>
        <v>2538745.8960600002</v>
      </c>
      <c r="C18" s="86">
        <f>SUM(C19:C27)</f>
        <v>156127.89000000004</v>
      </c>
      <c r="D18" s="86">
        <f>SUM(D19:D27)</f>
        <v>2694873.7860599998</v>
      </c>
      <c r="E18" s="86">
        <f>SUM(E19:E27)</f>
        <v>1793738.51</v>
      </c>
      <c r="F18" s="86">
        <f>SUM(F19:F27)</f>
        <v>1793738.51</v>
      </c>
      <c r="G18" s="86">
        <f>SUM(G19:G27)</f>
        <v>901135.27606000018</v>
      </c>
    </row>
    <row r="19" spans="1:7" x14ac:dyDescent="0.25">
      <c r="A19" s="88" t="s">
        <v>319</v>
      </c>
      <c r="B19" s="77">
        <v>800739.14086000004</v>
      </c>
      <c r="C19" s="77">
        <v>44000</v>
      </c>
      <c r="D19" s="77">
        <v>844739.14086000004</v>
      </c>
      <c r="E19" s="77">
        <v>484709.21</v>
      </c>
      <c r="F19" s="77">
        <v>484709.21</v>
      </c>
      <c r="G19" s="77">
        <f>D19-E19</f>
        <v>360029.93086000002</v>
      </c>
    </row>
    <row r="20" spans="1:7" x14ac:dyDescent="0.25">
      <c r="A20" s="88" t="s">
        <v>320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f t="shared" ref="G20:G27" si="3">D20-E20</f>
        <v>0</v>
      </c>
    </row>
    <row r="21" spans="1:7" x14ac:dyDescent="0.25">
      <c r="A21" s="88" t="s">
        <v>321</v>
      </c>
      <c r="B21" s="77">
        <v>1403.52</v>
      </c>
      <c r="C21" s="77">
        <v>-1403.52</v>
      </c>
      <c r="D21" s="77">
        <v>0</v>
      </c>
      <c r="E21" s="77">
        <v>0</v>
      </c>
      <c r="F21" s="77">
        <v>0</v>
      </c>
      <c r="G21" s="77">
        <f t="shared" si="3"/>
        <v>0</v>
      </c>
    </row>
    <row r="22" spans="1:7" x14ac:dyDescent="0.25">
      <c r="A22" s="88" t="s">
        <v>322</v>
      </c>
      <c r="B22" s="77">
        <v>1046208.27</v>
      </c>
      <c r="C22" s="77">
        <v>-54557.589999999967</v>
      </c>
      <c r="D22" s="77">
        <v>991650.68</v>
      </c>
      <c r="E22" s="77">
        <v>780494.09000000008</v>
      </c>
      <c r="F22" s="77">
        <v>780494.09000000008</v>
      </c>
      <c r="G22" s="77">
        <f t="shared" si="3"/>
        <v>211156.58999999997</v>
      </c>
    </row>
    <row r="23" spans="1:7" x14ac:dyDescent="0.25">
      <c r="A23" s="88" t="s">
        <v>323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f t="shared" si="3"/>
        <v>0</v>
      </c>
    </row>
    <row r="24" spans="1:7" x14ac:dyDescent="0.25">
      <c r="A24" s="88" t="s">
        <v>324</v>
      </c>
      <c r="B24" s="77">
        <v>461613.36520000006</v>
      </c>
      <c r="C24" s="77">
        <v>0</v>
      </c>
      <c r="D24" s="77">
        <v>461613.36520000006</v>
      </c>
      <c r="E24" s="77">
        <v>328245.51</v>
      </c>
      <c r="F24" s="77">
        <v>328245.51</v>
      </c>
      <c r="G24" s="77">
        <f t="shared" si="3"/>
        <v>133367.85520000005</v>
      </c>
    </row>
    <row r="25" spans="1:7" x14ac:dyDescent="0.25">
      <c r="A25" s="88" t="s">
        <v>325</v>
      </c>
      <c r="B25" s="77">
        <v>165322.20000000001</v>
      </c>
      <c r="C25" s="77">
        <v>156965.26999999999</v>
      </c>
      <c r="D25" s="77">
        <v>322287.46999999997</v>
      </c>
      <c r="E25" s="77">
        <v>170786.43</v>
      </c>
      <c r="F25" s="77">
        <v>170786.43</v>
      </c>
      <c r="G25" s="77">
        <f t="shared" si="3"/>
        <v>151501.03999999998</v>
      </c>
    </row>
    <row r="26" spans="1:7" x14ac:dyDescent="0.25">
      <c r="A26" s="88" t="s">
        <v>326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f t="shared" si="3"/>
        <v>0</v>
      </c>
    </row>
    <row r="27" spans="1:7" x14ac:dyDescent="0.25">
      <c r="A27" s="88" t="s">
        <v>327</v>
      </c>
      <c r="B27" s="77">
        <v>63459.4</v>
      </c>
      <c r="C27" s="77">
        <v>11123.73</v>
      </c>
      <c r="D27" s="77">
        <v>74583.13</v>
      </c>
      <c r="E27" s="77">
        <v>29503.269999999997</v>
      </c>
      <c r="F27" s="77">
        <v>29503.269999999997</v>
      </c>
      <c r="G27" s="77">
        <f t="shared" si="3"/>
        <v>45079.860000000008</v>
      </c>
    </row>
    <row r="28" spans="1:7" x14ac:dyDescent="0.25">
      <c r="A28" s="87" t="s">
        <v>328</v>
      </c>
      <c r="B28" s="86">
        <f t="shared" ref="B28:G28" si="4">SUM(B29:B37)</f>
        <v>6424476.0999999996</v>
      </c>
      <c r="C28" s="86">
        <f t="shared" si="4"/>
        <v>6137371</v>
      </c>
      <c r="D28" s="86">
        <f t="shared" si="4"/>
        <v>12561847.100000001</v>
      </c>
      <c r="E28" s="86">
        <f t="shared" si="4"/>
        <v>7789217.4499999993</v>
      </c>
      <c r="F28" s="86">
        <f t="shared" si="4"/>
        <v>7738256.4499999993</v>
      </c>
      <c r="G28" s="86">
        <f t="shared" si="4"/>
        <v>4772629.6500000004</v>
      </c>
    </row>
    <row r="29" spans="1:7" x14ac:dyDescent="0.25">
      <c r="A29" s="88" t="s">
        <v>329</v>
      </c>
      <c r="B29" s="77">
        <v>348423.92</v>
      </c>
      <c r="C29" s="77">
        <v>16000</v>
      </c>
      <c r="D29" s="77">
        <v>364423.92</v>
      </c>
      <c r="E29" s="77">
        <v>231833.34999999998</v>
      </c>
      <c r="F29" s="77">
        <v>231833.34999999998</v>
      </c>
      <c r="G29" s="77">
        <f>D29-E29</f>
        <v>132590.57</v>
      </c>
    </row>
    <row r="30" spans="1:7" x14ac:dyDescent="0.25">
      <c r="A30" s="88" t="s">
        <v>330</v>
      </c>
      <c r="B30" s="77">
        <v>487584</v>
      </c>
      <c r="C30" s="77">
        <v>0</v>
      </c>
      <c r="D30" s="77">
        <v>487584</v>
      </c>
      <c r="E30" s="77">
        <v>229901.13999999998</v>
      </c>
      <c r="F30" s="77">
        <v>229901.13999999998</v>
      </c>
      <c r="G30" s="77">
        <f t="shared" ref="G30:G37" si="5">D30-E30</f>
        <v>257682.86000000002</v>
      </c>
    </row>
    <row r="31" spans="1:7" x14ac:dyDescent="0.25">
      <c r="A31" s="88" t="s">
        <v>331</v>
      </c>
      <c r="B31" s="77">
        <v>2065466.4</v>
      </c>
      <c r="C31" s="77">
        <v>741695</v>
      </c>
      <c r="D31" s="77">
        <v>2807161.4</v>
      </c>
      <c r="E31" s="77">
        <v>1624891.2799999998</v>
      </c>
      <c r="F31" s="77">
        <v>1624891.2799999998</v>
      </c>
      <c r="G31" s="77">
        <f t="shared" si="5"/>
        <v>1182270.1200000001</v>
      </c>
    </row>
    <row r="32" spans="1:7" x14ac:dyDescent="0.25">
      <c r="A32" s="88" t="s">
        <v>332</v>
      </c>
      <c r="B32" s="77">
        <v>310073.6128</v>
      </c>
      <c r="C32" s="77">
        <v>0</v>
      </c>
      <c r="D32" s="77">
        <v>310073.6128</v>
      </c>
      <c r="E32" s="77">
        <v>113632.54000000001</v>
      </c>
      <c r="F32" s="77">
        <v>113632.54000000001</v>
      </c>
      <c r="G32" s="77">
        <f t="shared" si="5"/>
        <v>196441.07279999999</v>
      </c>
    </row>
    <row r="33" spans="1:7" ht="14.45" customHeight="1" x14ac:dyDescent="0.25">
      <c r="A33" s="88" t="s">
        <v>333</v>
      </c>
      <c r="B33" s="77">
        <v>211123.72</v>
      </c>
      <c r="C33" s="77">
        <v>344099.36</v>
      </c>
      <c r="D33" s="77">
        <v>555223.07999999996</v>
      </c>
      <c r="E33" s="77">
        <v>420667.06</v>
      </c>
      <c r="F33" s="77">
        <v>420667.06</v>
      </c>
      <c r="G33" s="77">
        <f t="shared" si="5"/>
        <v>134556.01999999996</v>
      </c>
    </row>
    <row r="34" spans="1:7" ht="14.45" customHeight="1" x14ac:dyDescent="0.25">
      <c r="A34" s="88" t="s">
        <v>334</v>
      </c>
      <c r="B34" s="77">
        <v>217440</v>
      </c>
      <c r="C34" s="77">
        <v>-217440</v>
      </c>
      <c r="D34" s="77">
        <v>0</v>
      </c>
      <c r="E34" s="77">
        <v>0</v>
      </c>
      <c r="F34" s="77">
        <v>0</v>
      </c>
      <c r="G34" s="77">
        <f t="shared" si="5"/>
        <v>0</v>
      </c>
    </row>
    <row r="35" spans="1:7" ht="14.45" customHeight="1" x14ac:dyDescent="0.25">
      <c r="A35" s="88" t="s">
        <v>335</v>
      </c>
      <c r="B35" s="77">
        <v>178625.74</v>
      </c>
      <c r="C35" s="77">
        <v>-140860.5</v>
      </c>
      <c r="D35" s="77">
        <v>37765.239999999991</v>
      </c>
      <c r="E35" s="77">
        <v>16773.77</v>
      </c>
      <c r="F35" s="77">
        <v>16773.77</v>
      </c>
      <c r="G35" s="77">
        <f t="shared" si="5"/>
        <v>20991.46999999999</v>
      </c>
    </row>
    <row r="36" spans="1:7" ht="14.45" customHeight="1" x14ac:dyDescent="0.25">
      <c r="A36" s="88" t="s">
        <v>336</v>
      </c>
      <c r="B36" s="77">
        <v>1794139.9072</v>
      </c>
      <c r="C36" s="77">
        <v>5392399.1399999997</v>
      </c>
      <c r="D36" s="77">
        <v>7186539.0471999999</v>
      </c>
      <c r="E36" s="77">
        <v>4667366.3099999996</v>
      </c>
      <c r="F36" s="77">
        <v>4667366.3099999996</v>
      </c>
      <c r="G36" s="77">
        <f t="shared" si="5"/>
        <v>2519172.7372000003</v>
      </c>
    </row>
    <row r="37" spans="1:7" ht="14.45" customHeight="1" x14ac:dyDescent="0.25">
      <c r="A37" s="88" t="s">
        <v>337</v>
      </c>
      <c r="B37" s="77">
        <v>811598.8</v>
      </c>
      <c r="C37" s="77">
        <v>1478</v>
      </c>
      <c r="D37" s="77">
        <v>813076.8</v>
      </c>
      <c r="E37" s="77">
        <v>484152</v>
      </c>
      <c r="F37" s="77">
        <v>433191</v>
      </c>
      <c r="G37" s="77">
        <f t="shared" si="5"/>
        <v>328924.80000000005</v>
      </c>
    </row>
    <row r="38" spans="1:7" x14ac:dyDescent="0.25">
      <c r="A38" s="87" t="s">
        <v>338</v>
      </c>
      <c r="B38" s="86">
        <f t="shared" ref="B38:G38" si="6">SUM(B39:B47)</f>
        <v>0</v>
      </c>
      <c r="C38" s="86">
        <f t="shared" si="6"/>
        <v>0</v>
      </c>
      <c r="D38" s="86">
        <f t="shared" si="6"/>
        <v>0</v>
      </c>
      <c r="E38" s="86">
        <f t="shared" si="6"/>
        <v>0</v>
      </c>
      <c r="F38" s="86">
        <f t="shared" si="6"/>
        <v>0</v>
      </c>
      <c r="G38" s="86">
        <f t="shared" si="6"/>
        <v>0</v>
      </c>
    </row>
    <row r="39" spans="1:7" x14ac:dyDescent="0.25">
      <c r="A39" s="88" t="s">
        <v>339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340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7">D40-E40</f>
        <v>0</v>
      </c>
    </row>
    <row r="41" spans="1:7" x14ac:dyDescent="0.25">
      <c r="A41" s="88" t="s">
        <v>341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7"/>
        <v>0</v>
      </c>
    </row>
    <row r="42" spans="1:7" x14ac:dyDescent="0.25">
      <c r="A42" s="88" t="s">
        <v>342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f t="shared" si="7"/>
        <v>0</v>
      </c>
    </row>
    <row r="43" spans="1:7" x14ac:dyDescent="0.25">
      <c r="A43" s="88" t="s">
        <v>343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7"/>
        <v>0</v>
      </c>
    </row>
    <row r="44" spans="1:7" x14ac:dyDescent="0.25">
      <c r="A44" s="88" t="s">
        <v>344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7"/>
        <v>0</v>
      </c>
    </row>
    <row r="45" spans="1:7" x14ac:dyDescent="0.25">
      <c r="A45" s="88" t="s">
        <v>345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7"/>
        <v>0</v>
      </c>
    </row>
    <row r="46" spans="1:7" x14ac:dyDescent="0.25">
      <c r="A46" s="88" t="s">
        <v>346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7"/>
        <v>0</v>
      </c>
    </row>
    <row r="47" spans="1:7" x14ac:dyDescent="0.25">
      <c r="A47" s="88" t="s">
        <v>347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7"/>
        <v>0</v>
      </c>
    </row>
    <row r="48" spans="1:7" x14ac:dyDescent="0.25">
      <c r="A48" s="87" t="s">
        <v>348</v>
      </c>
      <c r="B48" s="86">
        <f t="shared" ref="B48:G48" si="8">SUM(B49:B57)</f>
        <v>1630036.0011200001</v>
      </c>
      <c r="C48" s="86">
        <f t="shared" si="8"/>
        <v>0</v>
      </c>
      <c r="D48" s="86">
        <f t="shared" si="8"/>
        <v>1630036.0011200001</v>
      </c>
      <c r="E48" s="86">
        <f t="shared" si="8"/>
        <v>141716.6</v>
      </c>
      <c r="F48" s="86">
        <f t="shared" si="8"/>
        <v>141716.6</v>
      </c>
      <c r="G48" s="86">
        <f t="shared" si="8"/>
        <v>1488319.4011200001</v>
      </c>
    </row>
    <row r="49" spans="1:7" x14ac:dyDescent="0.25">
      <c r="A49" s="88" t="s">
        <v>349</v>
      </c>
      <c r="B49" s="77">
        <v>1499538.0011200001</v>
      </c>
      <c r="C49" s="77">
        <v>-7245</v>
      </c>
      <c r="D49" s="77">
        <v>1492293.0011200001</v>
      </c>
      <c r="E49" s="77">
        <v>132471.6</v>
      </c>
      <c r="F49" s="77">
        <v>132471.6</v>
      </c>
      <c r="G49" s="77">
        <f>D49-E49</f>
        <v>1359821.4011200001</v>
      </c>
    </row>
    <row r="50" spans="1:7" x14ac:dyDescent="0.25">
      <c r="A50" s="88" t="s">
        <v>350</v>
      </c>
      <c r="B50" s="77">
        <v>130498</v>
      </c>
      <c r="C50" s="77">
        <v>7245</v>
      </c>
      <c r="D50" s="77">
        <v>137743</v>
      </c>
      <c r="E50" s="77">
        <v>9245</v>
      </c>
      <c r="F50" s="77">
        <v>9245</v>
      </c>
      <c r="G50" s="77">
        <f t="shared" ref="G50:G57" si="9">D50-E50</f>
        <v>128498</v>
      </c>
    </row>
    <row r="51" spans="1:7" x14ac:dyDescent="0.25">
      <c r="A51" s="88" t="s">
        <v>351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f t="shared" si="9"/>
        <v>0</v>
      </c>
    </row>
    <row r="52" spans="1:7" x14ac:dyDescent="0.25">
      <c r="A52" s="88" t="s">
        <v>352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f t="shared" si="9"/>
        <v>0</v>
      </c>
    </row>
    <row r="53" spans="1:7" x14ac:dyDescent="0.25">
      <c r="A53" s="88" t="s">
        <v>353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f t="shared" si="9"/>
        <v>0</v>
      </c>
    </row>
    <row r="54" spans="1:7" x14ac:dyDescent="0.25">
      <c r="A54" s="88" t="s">
        <v>354</v>
      </c>
      <c r="B54" s="77">
        <v>0</v>
      </c>
      <c r="C54" s="77">
        <v>0</v>
      </c>
      <c r="D54" s="77">
        <v>0</v>
      </c>
      <c r="E54" s="77">
        <v>0</v>
      </c>
      <c r="F54" s="77">
        <v>0</v>
      </c>
      <c r="G54" s="77">
        <f t="shared" si="9"/>
        <v>0</v>
      </c>
    </row>
    <row r="55" spans="1:7" x14ac:dyDescent="0.25">
      <c r="A55" s="88" t="s">
        <v>355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f t="shared" si="9"/>
        <v>0</v>
      </c>
    </row>
    <row r="56" spans="1:7" x14ac:dyDescent="0.25">
      <c r="A56" s="88" t="s">
        <v>356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si="9"/>
        <v>0</v>
      </c>
    </row>
    <row r="57" spans="1:7" x14ac:dyDescent="0.25">
      <c r="A57" s="88" t="s">
        <v>357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f t="shared" si="9"/>
        <v>0</v>
      </c>
    </row>
    <row r="58" spans="1:7" x14ac:dyDescent="0.25">
      <c r="A58" s="87" t="s">
        <v>358</v>
      </c>
      <c r="B58" s="86">
        <f t="shared" ref="B58:G58" si="10">SUM(B59:B61)</f>
        <v>0</v>
      </c>
      <c r="C58" s="86">
        <f t="shared" si="10"/>
        <v>0</v>
      </c>
      <c r="D58" s="86">
        <f t="shared" si="10"/>
        <v>0</v>
      </c>
      <c r="E58" s="86">
        <f t="shared" si="10"/>
        <v>0</v>
      </c>
      <c r="F58" s="86">
        <f t="shared" si="10"/>
        <v>0</v>
      </c>
      <c r="G58" s="86">
        <f t="shared" si="10"/>
        <v>0</v>
      </c>
    </row>
    <row r="59" spans="1:7" x14ac:dyDescent="0.25">
      <c r="A59" s="88" t="s">
        <v>359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360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1">D60-E60</f>
        <v>0</v>
      </c>
    </row>
    <row r="61" spans="1:7" x14ac:dyDescent="0.25">
      <c r="A61" s="88" t="s">
        <v>361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1"/>
        <v>0</v>
      </c>
    </row>
    <row r="62" spans="1:7" x14ac:dyDescent="0.25">
      <c r="A62" s="87" t="s">
        <v>362</v>
      </c>
      <c r="B62" s="86">
        <f t="shared" ref="B62:G62" si="12">SUM(B63:B67,B69:B70)</f>
        <v>0</v>
      </c>
      <c r="C62" s="86">
        <f t="shared" si="12"/>
        <v>0</v>
      </c>
      <c r="D62" s="86">
        <f t="shared" si="12"/>
        <v>0</v>
      </c>
      <c r="E62" s="86">
        <f t="shared" si="12"/>
        <v>0</v>
      </c>
      <c r="F62" s="86">
        <f t="shared" si="12"/>
        <v>0</v>
      </c>
      <c r="G62" s="86">
        <f t="shared" si="12"/>
        <v>0</v>
      </c>
    </row>
    <row r="63" spans="1:7" x14ac:dyDescent="0.25">
      <c r="A63" s="88" t="s">
        <v>363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364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3">D64-E64</f>
        <v>0</v>
      </c>
    </row>
    <row r="65" spans="1:7" x14ac:dyDescent="0.25">
      <c r="A65" s="88" t="s">
        <v>365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3"/>
        <v>0</v>
      </c>
    </row>
    <row r="66" spans="1:7" x14ac:dyDescent="0.25">
      <c r="A66" s="88" t="s">
        <v>366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3"/>
        <v>0</v>
      </c>
    </row>
    <row r="67" spans="1:7" x14ac:dyDescent="0.25">
      <c r="A67" s="88" t="s">
        <v>367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3"/>
        <v>0</v>
      </c>
    </row>
    <row r="68" spans="1:7" x14ac:dyDescent="0.25">
      <c r="A68" s="88" t="s">
        <v>368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3"/>
        <v>0</v>
      </c>
    </row>
    <row r="69" spans="1:7" x14ac:dyDescent="0.25">
      <c r="A69" s="88" t="s">
        <v>369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3"/>
        <v>0</v>
      </c>
    </row>
    <row r="70" spans="1:7" x14ac:dyDescent="0.25">
      <c r="A70" s="88" t="s">
        <v>370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3"/>
        <v>0</v>
      </c>
    </row>
    <row r="71" spans="1:7" x14ac:dyDescent="0.25">
      <c r="A71" s="87" t="s">
        <v>371</v>
      </c>
      <c r="B71" s="86">
        <f t="shared" ref="B71:G71" si="14">SUM(B72:B74)</f>
        <v>0</v>
      </c>
      <c r="C71" s="86">
        <f t="shared" si="14"/>
        <v>0</v>
      </c>
      <c r="D71" s="86">
        <f t="shared" si="14"/>
        <v>0</v>
      </c>
      <c r="E71" s="86">
        <f t="shared" si="14"/>
        <v>0</v>
      </c>
      <c r="F71" s="86">
        <f t="shared" si="14"/>
        <v>0</v>
      </c>
      <c r="G71" s="86">
        <f t="shared" si="14"/>
        <v>0</v>
      </c>
    </row>
    <row r="72" spans="1:7" x14ac:dyDescent="0.25">
      <c r="A72" s="88" t="s">
        <v>372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373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5">D73-E73</f>
        <v>0</v>
      </c>
    </row>
    <row r="74" spans="1:7" x14ac:dyDescent="0.25">
      <c r="A74" s="88" t="s">
        <v>374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5"/>
        <v>0</v>
      </c>
    </row>
    <row r="75" spans="1:7" x14ac:dyDescent="0.25">
      <c r="A75" s="87" t="s">
        <v>375</v>
      </c>
      <c r="B75" s="86">
        <f t="shared" ref="B75:G75" si="16">SUM(B76:B82)</f>
        <v>0</v>
      </c>
      <c r="C75" s="86">
        <f t="shared" si="16"/>
        <v>0</v>
      </c>
      <c r="D75" s="86">
        <f t="shared" si="16"/>
        <v>0</v>
      </c>
      <c r="E75" s="86">
        <f t="shared" si="16"/>
        <v>0</v>
      </c>
      <c r="F75" s="86">
        <f t="shared" si="16"/>
        <v>0</v>
      </c>
      <c r="G75" s="86">
        <f t="shared" si="16"/>
        <v>0</v>
      </c>
    </row>
    <row r="76" spans="1:7" x14ac:dyDescent="0.25">
      <c r="A76" s="88" t="s">
        <v>376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377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7">D77-E77</f>
        <v>0</v>
      </c>
    </row>
    <row r="78" spans="1:7" x14ac:dyDescent="0.25">
      <c r="A78" s="88" t="s">
        <v>378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7"/>
        <v>0</v>
      </c>
    </row>
    <row r="79" spans="1:7" x14ac:dyDescent="0.25">
      <c r="A79" s="88" t="s">
        <v>379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7"/>
        <v>0</v>
      </c>
    </row>
    <row r="80" spans="1:7" x14ac:dyDescent="0.25">
      <c r="A80" s="88" t="s">
        <v>380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7"/>
        <v>0</v>
      </c>
    </row>
    <row r="81" spans="1:7" x14ac:dyDescent="0.25">
      <c r="A81" s="88" t="s">
        <v>381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7"/>
        <v>0</v>
      </c>
    </row>
    <row r="82" spans="1:7" x14ac:dyDescent="0.25">
      <c r="A82" s="88" t="s">
        <v>382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7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383</v>
      </c>
      <c r="B84" s="86">
        <f t="shared" ref="B84:G84" si="18">SUM(B85,B93,B103,B113,B123,B133,B137,B146,B150)</f>
        <v>0</v>
      </c>
      <c r="C84" s="86">
        <f t="shared" si="18"/>
        <v>0</v>
      </c>
      <c r="D84" s="86">
        <f t="shared" si="18"/>
        <v>0</v>
      </c>
      <c r="E84" s="86">
        <f t="shared" si="18"/>
        <v>0</v>
      </c>
      <c r="F84" s="86">
        <f t="shared" si="18"/>
        <v>0</v>
      </c>
      <c r="G84" s="86">
        <f t="shared" si="18"/>
        <v>0</v>
      </c>
    </row>
    <row r="85" spans="1:7" x14ac:dyDescent="0.25">
      <c r="A85" s="87" t="s">
        <v>310</v>
      </c>
      <c r="B85" s="86">
        <f t="shared" ref="B85:G85" si="19">SUM(B86:B92)</f>
        <v>0</v>
      </c>
      <c r="C85" s="86">
        <f t="shared" si="19"/>
        <v>0</v>
      </c>
      <c r="D85" s="86">
        <f t="shared" si="19"/>
        <v>0</v>
      </c>
      <c r="E85" s="86">
        <f t="shared" si="19"/>
        <v>0</v>
      </c>
      <c r="F85" s="86">
        <f t="shared" si="19"/>
        <v>0</v>
      </c>
      <c r="G85" s="86">
        <f t="shared" si="19"/>
        <v>0</v>
      </c>
    </row>
    <row r="86" spans="1:7" x14ac:dyDescent="0.25">
      <c r="A86" s="88" t="s">
        <v>311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312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0">D87-E87</f>
        <v>0</v>
      </c>
    </row>
    <row r="88" spans="1:7" x14ac:dyDescent="0.25">
      <c r="A88" s="88" t="s">
        <v>313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0"/>
        <v>0</v>
      </c>
    </row>
    <row r="89" spans="1:7" x14ac:dyDescent="0.25">
      <c r="A89" s="88" t="s">
        <v>314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0"/>
        <v>0</v>
      </c>
    </row>
    <row r="90" spans="1:7" x14ac:dyDescent="0.25">
      <c r="A90" s="88" t="s">
        <v>315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0"/>
        <v>0</v>
      </c>
    </row>
    <row r="91" spans="1:7" x14ac:dyDescent="0.25">
      <c r="A91" s="88" t="s">
        <v>316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0"/>
        <v>0</v>
      </c>
    </row>
    <row r="92" spans="1:7" x14ac:dyDescent="0.25">
      <c r="A92" s="88" t="s">
        <v>317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0"/>
        <v>0</v>
      </c>
    </row>
    <row r="93" spans="1:7" x14ac:dyDescent="0.25">
      <c r="A93" s="87" t="s">
        <v>318</v>
      </c>
      <c r="B93" s="86">
        <f t="shared" ref="B93:G93" si="21">SUM(B94:B102)</f>
        <v>0</v>
      </c>
      <c r="C93" s="86">
        <f t="shared" si="21"/>
        <v>0</v>
      </c>
      <c r="D93" s="86">
        <f t="shared" si="21"/>
        <v>0</v>
      </c>
      <c r="E93" s="86">
        <f t="shared" si="21"/>
        <v>0</v>
      </c>
      <c r="F93" s="86">
        <f t="shared" si="21"/>
        <v>0</v>
      </c>
      <c r="G93" s="86">
        <f t="shared" si="21"/>
        <v>0</v>
      </c>
    </row>
    <row r="94" spans="1:7" x14ac:dyDescent="0.25">
      <c r="A94" s="88" t="s">
        <v>319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320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22">D95-E95</f>
        <v>0</v>
      </c>
    </row>
    <row r="96" spans="1:7" x14ac:dyDescent="0.25">
      <c r="A96" s="88" t="s">
        <v>321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2"/>
        <v>0</v>
      </c>
    </row>
    <row r="97" spans="1:7" x14ac:dyDescent="0.25">
      <c r="A97" s="88" t="s">
        <v>322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22"/>
        <v>0</v>
      </c>
    </row>
    <row r="98" spans="1:7" x14ac:dyDescent="0.25">
      <c r="A98" s="90" t="s">
        <v>323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22"/>
        <v>0</v>
      </c>
    </row>
    <row r="99" spans="1:7" x14ac:dyDescent="0.25">
      <c r="A99" s="88" t="s">
        <v>324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22"/>
        <v>0</v>
      </c>
    </row>
    <row r="100" spans="1:7" x14ac:dyDescent="0.25">
      <c r="A100" s="88" t="s">
        <v>325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22"/>
        <v>0</v>
      </c>
    </row>
    <row r="101" spans="1:7" x14ac:dyDescent="0.25">
      <c r="A101" s="88" t="s">
        <v>326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2"/>
        <v>0</v>
      </c>
    </row>
    <row r="102" spans="1:7" x14ac:dyDescent="0.25">
      <c r="A102" s="88" t="s">
        <v>327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22"/>
        <v>0</v>
      </c>
    </row>
    <row r="103" spans="1:7" x14ac:dyDescent="0.25">
      <c r="A103" s="87" t="s">
        <v>328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329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330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3">D105-E105</f>
        <v>0</v>
      </c>
    </row>
    <row r="106" spans="1:7" x14ac:dyDescent="0.25">
      <c r="A106" s="88" t="s">
        <v>331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3"/>
        <v>0</v>
      </c>
    </row>
    <row r="107" spans="1:7" x14ac:dyDescent="0.25">
      <c r="A107" s="88" t="s">
        <v>332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3"/>
        <v>0</v>
      </c>
    </row>
    <row r="108" spans="1:7" x14ac:dyDescent="0.25">
      <c r="A108" s="88" t="s">
        <v>333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3"/>
        <v>0</v>
      </c>
    </row>
    <row r="109" spans="1:7" x14ac:dyDescent="0.25">
      <c r="A109" s="88" t="s">
        <v>334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3"/>
        <v>0</v>
      </c>
    </row>
    <row r="110" spans="1:7" x14ac:dyDescent="0.25">
      <c r="A110" s="88" t="s">
        <v>335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3"/>
        <v>0</v>
      </c>
    </row>
    <row r="111" spans="1:7" x14ac:dyDescent="0.25">
      <c r="A111" s="88" t="s">
        <v>336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3"/>
        <v>0</v>
      </c>
    </row>
    <row r="112" spans="1:7" x14ac:dyDescent="0.25">
      <c r="A112" s="88" t="s">
        <v>337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3"/>
        <v>0</v>
      </c>
    </row>
    <row r="113" spans="1:7" x14ac:dyDescent="0.25">
      <c r="A113" s="87" t="s">
        <v>338</v>
      </c>
      <c r="B113" s="86">
        <f t="shared" ref="B113:G113" si="24">SUM(B114:B122)</f>
        <v>0</v>
      </c>
      <c r="C113" s="86">
        <f t="shared" si="24"/>
        <v>0</v>
      </c>
      <c r="D113" s="86">
        <f t="shared" si="24"/>
        <v>0</v>
      </c>
      <c r="E113" s="86">
        <f t="shared" si="24"/>
        <v>0</v>
      </c>
      <c r="F113" s="86">
        <f t="shared" si="24"/>
        <v>0</v>
      </c>
      <c r="G113" s="86">
        <f t="shared" si="24"/>
        <v>0</v>
      </c>
    </row>
    <row r="114" spans="1:7" x14ac:dyDescent="0.25">
      <c r="A114" s="88" t="s">
        <v>339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340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5">D115-E115</f>
        <v>0</v>
      </c>
    </row>
    <row r="116" spans="1:7" x14ac:dyDescent="0.25">
      <c r="A116" s="88" t="s">
        <v>341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5"/>
        <v>0</v>
      </c>
    </row>
    <row r="117" spans="1:7" x14ac:dyDescent="0.25">
      <c r="A117" s="88" t="s">
        <v>342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5"/>
        <v>0</v>
      </c>
    </row>
    <row r="118" spans="1:7" x14ac:dyDescent="0.25">
      <c r="A118" s="88" t="s">
        <v>343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5"/>
        <v>0</v>
      </c>
    </row>
    <row r="119" spans="1:7" x14ac:dyDescent="0.25">
      <c r="A119" s="88" t="s">
        <v>344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5"/>
        <v>0</v>
      </c>
    </row>
    <row r="120" spans="1:7" x14ac:dyDescent="0.25">
      <c r="A120" s="88" t="s">
        <v>345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5"/>
        <v>0</v>
      </c>
    </row>
    <row r="121" spans="1:7" x14ac:dyDescent="0.25">
      <c r="A121" s="88" t="s">
        <v>346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5"/>
        <v>0</v>
      </c>
    </row>
    <row r="122" spans="1:7" x14ac:dyDescent="0.25">
      <c r="A122" s="88" t="s">
        <v>347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5"/>
        <v>0</v>
      </c>
    </row>
    <row r="123" spans="1:7" x14ac:dyDescent="0.25">
      <c r="A123" s="87" t="s">
        <v>348</v>
      </c>
      <c r="B123" s="86">
        <f t="shared" ref="B123:G123" si="26">SUM(B124:B132)</f>
        <v>0</v>
      </c>
      <c r="C123" s="86">
        <f t="shared" si="26"/>
        <v>0</v>
      </c>
      <c r="D123" s="86">
        <f t="shared" si="26"/>
        <v>0</v>
      </c>
      <c r="E123" s="86">
        <f t="shared" si="26"/>
        <v>0</v>
      </c>
      <c r="F123" s="86">
        <f t="shared" si="26"/>
        <v>0</v>
      </c>
      <c r="G123" s="86">
        <f t="shared" si="26"/>
        <v>0</v>
      </c>
    </row>
    <row r="124" spans="1:7" x14ac:dyDescent="0.25">
      <c r="A124" s="88" t="s">
        <v>349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350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7">D125-E125</f>
        <v>0</v>
      </c>
    </row>
    <row r="126" spans="1:7" x14ac:dyDescent="0.25">
      <c r="A126" s="88" t="s">
        <v>351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7"/>
        <v>0</v>
      </c>
    </row>
    <row r="127" spans="1:7" x14ac:dyDescent="0.25">
      <c r="A127" s="88" t="s">
        <v>352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7"/>
        <v>0</v>
      </c>
    </row>
    <row r="128" spans="1:7" x14ac:dyDescent="0.25">
      <c r="A128" s="88" t="s">
        <v>353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7"/>
        <v>0</v>
      </c>
    </row>
    <row r="129" spans="1:7" x14ac:dyDescent="0.25">
      <c r="A129" s="88" t="s">
        <v>354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7"/>
        <v>0</v>
      </c>
    </row>
    <row r="130" spans="1:7" x14ac:dyDescent="0.25">
      <c r="A130" s="88" t="s">
        <v>355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7"/>
        <v>0</v>
      </c>
    </row>
    <row r="131" spans="1:7" x14ac:dyDescent="0.25">
      <c r="A131" s="88" t="s">
        <v>356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7"/>
        <v>0</v>
      </c>
    </row>
    <row r="132" spans="1:7" x14ac:dyDescent="0.25">
      <c r="A132" s="88" t="s">
        <v>357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7"/>
        <v>0</v>
      </c>
    </row>
    <row r="133" spans="1:7" x14ac:dyDescent="0.25">
      <c r="A133" s="87" t="s">
        <v>358</v>
      </c>
      <c r="B133" s="86">
        <f t="shared" ref="B133:G133" si="28">SUM(B134:B136)</f>
        <v>0</v>
      </c>
      <c r="C133" s="86">
        <f t="shared" si="28"/>
        <v>0</v>
      </c>
      <c r="D133" s="86">
        <f t="shared" si="28"/>
        <v>0</v>
      </c>
      <c r="E133" s="86">
        <f t="shared" si="28"/>
        <v>0</v>
      </c>
      <c r="F133" s="86">
        <f t="shared" si="28"/>
        <v>0</v>
      </c>
      <c r="G133" s="86">
        <f t="shared" si="28"/>
        <v>0</v>
      </c>
    </row>
    <row r="134" spans="1:7" x14ac:dyDescent="0.25">
      <c r="A134" s="88" t="s">
        <v>359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360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29">D135-E135</f>
        <v>0</v>
      </c>
    </row>
    <row r="136" spans="1:7" x14ac:dyDescent="0.25">
      <c r="A136" s="88" t="s">
        <v>361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29"/>
        <v>0</v>
      </c>
    </row>
    <row r="137" spans="1:7" x14ac:dyDescent="0.25">
      <c r="A137" s="87" t="s">
        <v>362</v>
      </c>
      <c r="B137" s="86">
        <f t="shared" ref="B137:G137" si="30">SUM(B138:B142,B144:B145)</f>
        <v>0</v>
      </c>
      <c r="C137" s="86">
        <f t="shared" si="30"/>
        <v>0</v>
      </c>
      <c r="D137" s="86">
        <f t="shared" si="30"/>
        <v>0</v>
      </c>
      <c r="E137" s="86">
        <f t="shared" si="30"/>
        <v>0</v>
      </c>
      <c r="F137" s="86">
        <f t="shared" si="30"/>
        <v>0</v>
      </c>
      <c r="G137" s="86">
        <f t="shared" si="30"/>
        <v>0</v>
      </c>
    </row>
    <row r="138" spans="1:7" x14ac:dyDescent="0.25">
      <c r="A138" s="88" t="s">
        <v>363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364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1">D139-E139</f>
        <v>0</v>
      </c>
    </row>
    <row r="140" spans="1:7" x14ac:dyDescent="0.25">
      <c r="A140" s="88" t="s">
        <v>365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1"/>
        <v>0</v>
      </c>
    </row>
    <row r="141" spans="1:7" x14ac:dyDescent="0.25">
      <c r="A141" s="88" t="s">
        <v>366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1"/>
        <v>0</v>
      </c>
    </row>
    <row r="142" spans="1:7" x14ac:dyDescent="0.25">
      <c r="A142" s="88" t="s">
        <v>367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1"/>
        <v>0</v>
      </c>
    </row>
    <row r="143" spans="1:7" x14ac:dyDescent="0.25">
      <c r="A143" s="88" t="s">
        <v>368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1"/>
        <v>0</v>
      </c>
    </row>
    <row r="144" spans="1:7" x14ac:dyDescent="0.25">
      <c r="A144" s="88" t="s">
        <v>369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1"/>
        <v>0</v>
      </c>
    </row>
    <row r="145" spans="1:7" x14ac:dyDescent="0.25">
      <c r="A145" s="88" t="s">
        <v>370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1"/>
        <v>0</v>
      </c>
    </row>
    <row r="146" spans="1:7" x14ac:dyDescent="0.25">
      <c r="A146" s="87" t="s">
        <v>371</v>
      </c>
      <c r="B146" s="86">
        <f t="shared" ref="B146:G146" si="32">SUM(B147:B149)</f>
        <v>0</v>
      </c>
      <c r="C146" s="86">
        <f t="shared" si="32"/>
        <v>0</v>
      </c>
      <c r="D146" s="86">
        <f t="shared" si="32"/>
        <v>0</v>
      </c>
      <c r="E146" s="86">
        <f t="shared" si="32"/>
        <v>0</v>
      </c>
      <c r="F146" s="86">
        <f t="shared" si="32"/>
        <v>0</v>
      </c>
      <c r="G146" s="86">
        <f t="shared" si="32"/>
        <v>0</v>
      </c>
    </row>
    <row r="147" spans="1:7" x14ac:dyDescent="0.25">
      <c r="A147" s="88" t="s">
        <v>372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373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3">D148-E148</f>
        <v>0</v>
      </c>
    </row>
    <row r="149" spans="1:7" x14ac:dyDescent="0.25">
      <c r="A149" s="88" t="s">
        <v>374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3"/>
        <v>0</v>
      </c>
    </row>
    <row r="150" spans="1:7" x14ac:dyDescent="0.25">
      <c r="A150" s="87" t="s">
        <v>375</v>
      </c>
      <c r="B150" s="86">
        <f t="shared" ref="B150:G150" si="34">SUM(B151:B157)</f>
        <v>0</v>
      </c>
      <c r="C150" s="86">
        <f t="shared" si="34"/>
        <v>0</v>
      </c>
      <c r="D150" s="86">
        <f t="shared" si="34"/>
        <v>0</v>
      </c>
      <c r="E150" s="86">
        <f t="shared" si="34"/>
        <v>0</v>
      </c>
      <c r="F150" s="86">
        <f t="shared" si="34"/>
        <v>0</v>
      </c>
      <c r="G150" s="86">
        <f t="shared" si="34"/>
        <v>0</v>
      </c>
    </row>
    <row r="151" spans="1:7" x14ac:dyDescent="0.25">
      <c r="A151" s="88" t="s">
        <v>376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377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5">D152-E152</f>
        <v>0</v>
      </c>
    </row>
    <row r="153" spans="1:7" x14ac:dyDescent="0.25">
      <c r="A153" s="88" t="s">
        <v>378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5"/>
        <v>0</v>
      </c>
    </row>
    <row r="154" spans="1:7" x14ac:dyDescent="0.25">
      <c r="A154" s="90" t="s">
        <v>379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5"/>
        <v>0</v>
      </c>
    </row>
    <row r="155" spans="1:7" x14ac:dyDescent="0.25">
      <c r="A155" s="88" t="s">
        <v>380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5"/>
        <v>0</v>
      </c>
    </row>
    <row r="156" spans="1:7" x14ac:dyDescent="0.25">
      <c r="A156" s="88" t="s">
        <v>381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5"/>
        <v>0</v>
      </c>
    </row>
    <row r="157" spans="1:7" x14ac:dyDescent="0.25">
      <c r="A157" s="88" t="s">
        <v>382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5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384</v>
      </c>
      <c r="B159" s="93">
        <f t="shared" ref="B159:G159" si="36">B9+B84</f>
        <v>43284453.001431368</v>
      </c>
      <c r="C159" s="93">
        <f t="shared" si="36"/>
        <v>6293498.8899999997</v>
      </c>
      <c r="D159" s="93">
        <f t="shared" si="36"/>
        <v>49577951.891431369</v>
      </c>
      <c r="E159" s="93">
        <f t="shared" si="36"/>
        <v>30337349.539999999</v>
      </c>
      <c r="F159" s="93">
        <f t="shared" si="36"/>
        <v>30114262.919999998</v>
      </c>
      <c r="G159" s="93">
        <f t="shared" si="36"/>
        <v>19240602.35143137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9 G20:G27 G29:G37 B28:F28 B39:G47 B38:F38 G49:G57 B48:F48 B59:G61 B58:F58 B63:G70 B62:F62 B71:F92 B94:F159 B93:C93 E93:F93 G13:G17 B10:F10" unlockedFormula="1"/>
    <ignoredError sqref="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8" zoomScaleNormal="70" workbookViewId="0">
      <selection activeCell="F10" sqref="F10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6" t="s">
        <v>385</v>
      </c>
      <c r="B1" s="157"/>
      <c r="C1" s="157"/>
      <c r="D1" s="157"/>
      <c r="E1" s="157"/>
      <c r="F1" s="157"/>
      <c r="G1" s="158"/>
    </row>
    <row r="2" spans="1:7" ht="15" customHeight="1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301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386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30 de Septiembre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1" t="s">
        <v>5</v>
      </c>
      <c r="B7" s="153" t="s">
        <v>303</v>
      </c>
      <c r="C7" s="153"/>
      <c r="D7" s="153"/>
      <c r="E7" s="153"/>
      <c r="F7" s="153"/>
      <c r="G7" s="155" t="s">
        <v>304</v>
      </c>
    </row>
    <row r="8" spans="1:7" ht="30" x14ac:dyDescent="0.25">
      <c r="A8" s="152"/>
      <c r="B8" s="26" t="s">
        <v>305</v>
      </c>
      <c r="C8" s="7" t="s">
        <v>235</v>
      </c>
      <c r="D8" s="26" t="s">
        <v>236</v>
      </c>
      <c r="E8" s="26" t="s">
        <v>191</v>
      </c>
      <c r="F8" s="26" t="s">
        <v>208</v>
      </c>
      <c r="G8" s="154"/>
    </row>
    <row r="9" spans="1:7" ht="15.75" customHeight="1" x14ac:dyDescent="0.25">
      <c r="A9" s="27" t="s">
        <v>387</v>
      </c>
      <c r="B9" s="31">
        <f>SUM(B10:B17)</f>
        <v>43284453.001431368</v>
      </c>
      <c r="C9" s="31">
        <f t="shared" ref="C9:G9" si="0">SUM(C10:C17)</f>
        <v>6293498.8900000006</v>
      </c>
      <c r="D9" s="31">
        <f t="shared" si="0"/>
        <v>49577951.891431369</v>
      </c>
      <c r="E9" s="31">
        <f t="shared" si="0"/>
        <v>30337349.539999999</v>
      </c>
      <c r="F9" s="31">
        <f t="shared" si="0"/>
        <v>30114262.920000002</v>
      </c>
      <c r="G9" s="31">
        <f t="shared" si="0"/>
        <v>19240602.35143137</v>
      </c>
    </row>
    <row r="10" spans="1:7" x14ac:dyDescent="0.25">
      <c r="A10" s="65" t="s">
        <v>564</v>
      </c>
      <c r="B10" s="77">
        <v>43284453.001431368</v>
      </c>
      <c r="C10" s="77">
        <v>6293498.8900000006</v>
      </c>
      <c r="D10" s="77">
        <v>49577951.891431369</v>
      </c>
      <c r="E10" s="77">
        <v>30337349.539999999</v>
      </c>
      <c r="F10" s="77">
        <v>30114262.920000002</v>
      </c>
      <c r="G10" s="77">
        <f>+D10-E10</f>
        <v>19240602.35143137</v>
      </c>
    </row>
    <row r="11" spans="1:7" x14ac:dyDescent="0.25">
      <c r="A11" s="65" t="s">
        <v>389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25">
      <c r="A12" s="65" t="s">
        <v>390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25">
      <c r="A13" s="65" t="s">
        <v>391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25">
      <c r="A14" s="65" t="s">
        <v>392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393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394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395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152</v>
      </c>
      <c r="B18" s="51"/>
      <c r="C18" s="51"/>
      <c r="D18" s="51"/>
      <c r="E18" s="51"/>
      <c r="F18" s="51"/>
      <c r="G18" s="51"/>
    </row>
    <row r="19" spans="1:7" x14ac:dyDescent="0.25">
      <c r="A19" s="3" t="s">
        <v>396</v>
      </c>
      <c r="B19" s="4">
        <f>SUM(B20:B27)</f>
        <v>0</v>
      </c>
      <c r="C19" s="4">
        <f t="shared" ref="C19:F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>SUM(G20:G27)</f>
        <v>0</v>
      </c>
    </row>
    <row r="20" spans="1:7" x14ac:dyDescent="0.25">
      <c r="A20" s="65" t="s">
        <v>388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389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390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391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392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393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394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395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152</v>
      </c>
      <c r="B28" s="51"/>
      <c r="C28" s="51"/>
      <c r="D28" s="51"/>
      <c r="E28" s="51"/>
      <c r="F28" s="51"/>
      <c r="G28" s="51"/>
    </row>
    <row r="29" spans="1:7" x14ac:dyDescent="0.25">
      <c r="A29" s="3" t="s">
        <v>384</v>
      </c>
      <c r="B29" s="4">
        <f>SUM(B19,B9)</f>
        <v>43284453.001431368</v>
      </c>
      <c r="C29" s="4">
        <f t="shared" ref="C29:F29" si="2">SUM(C19,C9)</f>
        <v>6293498.8900000006</v>
      </c>
      <c r="D29" s="4">
        <f t="shared" si="2"/>
        <v>49577951.891431369</v>
      </c>
      <c r="E29" s="4">
        <f t="shared" si="2"/>
        <v>30337349.539999999</v>
      </c>
      <c r="F29" s="4">
        <f t="shared" si="2"/>
        <v>30114262.920000002</v>
      </c>
      <c r="G29" s="4">
        <f>SUM(G19,G9)</f>
        <v>19240602.35143137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8:G18 B11:F11 B12:F12 B13:F13 B14:F14 B15:F15 B16:F16 B17:F17 B26:G26 B21:F21 B22:F22 B23:F23 B29:F29 B28:G28 B27:F27 B20:F20 B19:F19 B24:F24 B25:F2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zoomScale="62" zoomScaleNormal="94" workbookViewId="0">
      <selection activeCell="A27" sqref="A27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2" t="s">
        <v>397</v>
      </c>
      <c r="B1" s="163"/>
      <c r="C1" s="163"/>
      <c r="D1" s="163"/>
      <c r="E1" s="163"/>
      <c r="F1" s="163"/>
      <c r="G1" s="163"/>
    </row>
    <row r="2" spans="1:7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398</v>
      </c>
      <c r="B3" s="118"/>
      <c r="C3" s="118"/>
      <c r="D3" s="118"/>
      <c r="E3" s="118"/>
      <c r="F3" s="118"/>
      <c r="G3" s="119"/>
    </row>
    <row r="4" spans="1:7" x14ac:dyDescent="0.25">
      <c r="A4" s="117" t="s">
        <v>399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30 de Septiembre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1" t="s">
        <v>5</v>
      </c>
      <c r="B7" s="159" t="s">
        <v>303</v>
      </c>
      <c r="C7" s="160"/>
      <c r="D7" s="160"/>
      <c r="E7" s="160"/>
      <c r="F7" s="161"/>
      <c r="G7" s="155" t="s">
        <v>400</v>
      </c>
    </row>
    <row r="8" spans="1:7" ht="30" x14ac:dyDescent="0.25">
      <c r="A8" s="152"/>
      <c r="B8" s="26" t="s">
        <v>305</v>
      </c>
      <c r="C8" s="7" t="s">
        <v>401</v>
      </c>
      <c r="D8" s="26" t="s">
        <v>307</v>
      </c>
      <c r="E8" s="26" t="s">
        <v>191</v>
      </c>
      <c r="F8" s="33" t="s">
        <v>208</v>
      </c>
      <c r="G8" s="154"/>
    </row>
    <row r="9" spans="1:7" ht="16.5" customHeight="1" x14ac:dyDescent="0.25">
      <c r="A9" s="27" t="s">
        <v>402</v>
      </c>
      <c r="B9" s="31">
        <f>SUM(B10,B19,B27,B37)</f>
        <v>43284453.001431368</v>
      </c>
      <c r="C9" s="31">
        <f t="shared" ref="C9:G9" si="0">SUM(C10,C19,C27,C37)</f>
        <v>6293498.8900000006</v>
      </c>
      <c r="D9" s="31">
        <f t="shared" si="0"/>
        <v>49577951.891431369</v>
      </c>
      <c r="E9" s="31">
        <f t="shared" si="0"/>
        <v>30337349.539999999</v>
      </c>
      <c r="F9" s="31">
        <f t="shared" si="0"/>
        <v>30114262.920000002</v>
      </c>
      <c r="G9" s="31">
        <f t="shared" si="0"/>
        <v>19240602.35143137</v>
      </c>
    </row>
    <row r="10" spans="1:7" ht="15" customHeight="1" x14ac:dyDescent="0.25">
      <c r="A10" s="60" t="s">
        <v>403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25">
      <c r="A11" s="80" t="s">
        <v>404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405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406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407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408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409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411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412</v>
      </c>
      <c r="B19" s="49">
        <f>SUM(B20:B26)</f>
        <v>43284453.001431368</v>
      </c>
      <c r="C19" s="49">
        <f>SUM(C20:C26)</f>
        <v>6293498.8900000006</v>
      </c>
      <c r="D19" s="49">
        <f>SUM(D20:D26)</f>
        <v>49577951.891431369</v>
      </c>
      <c r="E19" s="49">
        <f>SUM(E20:E26)</f>
        <v>30337349.539999999</v>
      </c>
      <c r="F19" s="49">
        <f>SUM(F20:F26)</f>
        <v>30114262.920000002</v>
      </c>
      <c r="G19" s="49">
        <f t="shared" ref="C19:G19" si="2">SUM(G20:G26)</f>
        <v>19240602.35143137</v>
      </c>
    </row>
    <row r="20" spans="1:7" x14ac:dyDescent="0.25">
      <c r="A20" s="80" t="s">
        <v>413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414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415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417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418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419</v>
      </c>
      <c r="B26" s="49">
        <v>43284453.001431368</v>
      </c>
      <c r="C26" s="49">
        <v>6293498.8900000006</v>
      </c>
      <c r="D26" s="49">
        <v>49577951.891431369</v>
      </c>
      <c r="E26" s="49">
        <v>30337349.539999999</v>
      </c>
      <c r="F26" s="49">
        <v>30114262.920000002</v>
      </c>
      <c r="G26" s="49">
        <f>+D26-E26</f>
        <v>19240602.35143137</v>
      </c>
    </row>
    <row r="27" spans="1:7" x14ac:dyDescent="0.25">
      <c r="A27" s="60" t="s">
        <v>420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421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424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425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426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427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428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429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430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431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432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433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434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435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60" t="s">
        <v>403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25">
      <c r="A45" s="83" t="s">
        <v>404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409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412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413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418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419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420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421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423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424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425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426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427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428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429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430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431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432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433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434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384</v>
      </c>
      <c r="B77" s="4">
        <f>B43+B9</f>
        <v>43284453.001431368</v>
      </c>
      <c r="C77" s="4">
        <f t="shared" ref="C77:G77" si="10">C43+C9</f>
        <v>6293498.8900000006</v>
      </c>
      <c r="D77" s="4">
        <f t="shared" si="10"/>
        <v>49577951.891431369</v>
      </c>
      <c r="E77" s="4">
        <f t="shared" si="10"/>
        <v>30337349.539999999</v>
      </c>
      <c r="F77" s="4">
        <f t="shared" si="10"/>
        <v>30114262.920000002</v>
      </c>
      <c r="G77" s="4">
        <f t="shared" si="10"/>
        <v>19240602.35143137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8 B27:G77 B20:G25 G1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64" zoomScaleNormal="70" workbookViewId="0">
      <selection activeCell="K10" sqref="K10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6" t="s">
        <v>436</v>
      </c>
      <c r="B1" s="149"/>
      <c r="C1" s="149"/>
      <c r="D1" s="149"/>
      <c r="E1" s="149"/>
      <c r="F1" s="149"/>
      <c r="G1" s="150"/>
    </row>
    <row r="2" spans="1:7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301</v>
      </c>
      <c r="B3" s="118"/>
      <c r="C3" s="118"/>
      <c r="D3" s="118"/>
      <c r="E3" s="118"/>
      <c r="F3" s="118"/>
      <c r="G3" s="119"/>
    </row>
    <row r="4" spans="1:7" x14ac:dyDescent="0.25">
      <c r="A4" s="117" t="s">
        <v>437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30 de Septiembre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51" t="s">
        <v>438</v>
      </c>
      <c r="B7" s="154" t="s">
        <v>303</v>
      </c>
      <c r="C7" s="154"/>
      <c r="D7" s="154"/>
      <c r="E7" s="154"/>
      <c r="F7" s="154"/>
      <c r="G7" s="154" t="s">
        <v>304</v>
      </c>
    </row>
    <row r="8" spans="1:7" ht="30" x14ac:dyDescent="0.25">
      <c r="A8" s="152"/>
      <c r="B8" s="7" t="s">
        <v>305</v>
      </c>
      <c r="C8" s="34" t="s">
        <v>401</v>
      </c>
      <c r="D8" s="34" t="s">
        <v>236</v>
      </c>
      <c r="E8" s="34" t="s">
        <v>191</v>
      </c>
      <c r="F8" s="34" t="s">
        <v>208</v>
      </c>
      <c r="G8" s="164"/>
    </row>
    <row r="9" spans="1:7" ht="15.75" customHeight="1" x14ac:dyDescent="0.25">
      <c r="A9" s="27" t="s">
        <v>439</v>
      </c>
      <c r="B9" s="123">
        <f>SUM(B10,B11,B12,B15,B16,B19)</f>
        <v>32691195.004251365</v>
      </c>
      <c r="C9" s="123">
        <f t="shared" ref="C9:G9" si="0">SUM(C10,C11,C12,C15,C16,C19)</f>
        <v>5.8207660913467407E-11</v>
      </c>
      <c r="D9" s="123">
        <f t="shared" si="0"/>
        <v>32691195.004251365</v>
      </c>
      <c r="E9" s="123">
        <f t="shared" si="0"/>
        <v>20612676.979999997</v>
      </c>
      <c r="F9" s="123">
        <f t="shared" si="0"/>
        <v>20440551.359999996</v>
      </c>
      <c r="G9" s="123">
        <f t="shared" si="0"/>
        <v>12078518.024251368</v>
      </c>
    </row>
    <row r="10" spans="1:7" x14ac:dyDescent="0.25">
      <c r="A10" s="60" t="s">
        <v>440</v>
      </c>
      <c r="B10" s="77">
        <v>32691195.004251365</v>
      </c>
      <c r="C10" s="77">
        <v>5.8207660913467407E-11</v>
      </c>
      <c r="D10" s="77">
        <v>32691195.004251365</v>
      </c>
      <c r="E10" s="77">
        <v>20612676.979999997</v>
      </c>
      <c r="F10" s="77">
        <v>20440551.359999996</v>
      </c>
      <c r="G10" s="79">
        <f>D10-E10</f>
        <v>12078518.024251368</v>
      </c>
    </row>
    <row r="11" spans="1:7" ht="15.75" customHeight="1" x14ac:dyDescent="0.25">
      <c r="A11" s="60" t="s">
        <v>441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442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443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444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446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447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448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449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450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440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441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442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443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445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446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447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448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449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451</v>
      </c>
      <c r="B33" s="37">
        <f>B21+B9</f>
        <v>32691195.004251365</v>
      </c>
      <c r="C33" s="37">
        <f t="shared" ref="C33:G33" si="8">C21+C9</f>
        <v>5.8207660913467407E-11</v>
      </c>
      <c r="D33" s="37">
        <f t="shared" si="8"/>
        <v>32691195.004251365</v>
      </c>
      <c r="E33" s="37">
        <f t="shared" si="8"/>
        <v>20612676.979999997</v>
      </c>
      <c r="F33" s="37">
        <f t="shared" si="8"/>
        <v>20440551.359999996</v>
      </c>
      <c r="G33" s="37">
        <f t="shared" si="8"/>
        <v>12078518.024251368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Instituto de la Juventud</cp:lastModifiedBy>
  <cp:revision/>
  <dcterms:created xsi:type="dcterms:W3CDTF">2023-03-16T22:14:51Z</dcterms:created>
  <dcterms:modified xsi:type="dcterms:W3CDTF">2023-10-20T16:28:33Z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