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A4286F19-E19D-4C30-A0DB-7D3C64DDEA62}" xr6:coauthVersionLast="36" xr6:coauthVersionMax="47" xr10:uidLastSave="{00000000-0000-0000-0000-000000000000}"/>
  <bookViews>
    <workbookView xWindow="-120" yWindow="-120" windowWidth="20730" windowHeight="1116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9" l="1"/>
  <c r="G10" i="10" l="1"/>
  <c r="G26" i="9"/>
  <c r="G10" i="8"/>
  <c r="G11" i="7"/>
  <c r="G19" i="8"/>
  <c r="G12" i="7"/>
  <c r="G34" i="6" l="1"/>
  <c r="F41" i="6"/>
  <c r="E41" i="6"/>
  <c r="D41" i="6"/>
  <c r="B41" i="6"/>
  <c r="G13" i="6"/>
  <c r="G14" i="6"/>
  <c r="B21" i="5" l="1"/>
  <c r="A4" i="3"/>
  <c r="B47" i="2" l="1"/>
  <c r="C9" i="2"/>
  <c r="B9" i="2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B19" i="8"/>
  <c r="G9" i="8"/>
  <c r="G29" i="8" s="1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3" i="7"/>
  <c r="G14" i="7"/>
  <c r="G15" i="7"/>
  <c r="G16" i="7"/>
  <c r="G17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0" i="6"/>
  <c r="G9" i="6"/>
  <c r="F75" i="6"/>
  <c r="F67" i="6"/>
  <c r="F59" i="6"/>
  <c r="F54" i="6"/>
  <c r="F65" i="6" s="1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F29" i="8" l="1"/>
  <c r="G28" i="7"/>
  <c r="C9" i="7"/>
  <c r="G10" i="7"/>
  <c r="E79" i="2"/>
  <c r="E81" i="2" s="1"/>
  <c r="F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29" i="8"/>
  <c r="D29" i="8"/>
  <c r="C29" i="8"/>
  <c r="G123" i="7"/>
  <c r="B84" i="7"/>
  <c r="C84" i="7"/>
  <c r="G18" i="7"/>
  <c r="G9" i="7" s="1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70" i="6"/>
  <c r="B65" i="6"/>
  <c r="G54" i="6"/>
  <c r="D65" i="6"/>
  <c r="D70" i="6" s="1"/>
  <c r="E70" i="6"/>
  <c r="B44" i="5"/>
  <c r="B11" i="5" s="1"/>
  <c r="B8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F9" i="7"/>
  <c r="F159" i="7" s="1"/>
  <c r="D9" i="7"/>
  <c r="C70" i="6"/>
  <c r="F70" i="6"/>
  <c r="G45" i="6"/>
  <c r="G65" i="6" s="1"/>
  <c r="G16" i="6"/>
  <c r="G41" i="6" s="1"/>
  <c r="G37" i="6"/>
  <c r="G77" i="9" l="1"/>
  <c r="E77" i="9"/>
  <c r="C159" i="7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C47" i="2" s="1"/>
  <c r="C62" i="2" s="1"/>
  <c r="B17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<sst xmlns="http://schemas.openxmlformats.org/spreadsheetml/2006/main" count="820" uniqueCount="568">
  <si>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</si>
  <si>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</si>
  <si>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</si>
  <si>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</si>
  <si>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</si>
  <si>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</si>
  <si>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</si>
  <si>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</si>
  <si>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</si>
  <si>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</si>
  <si>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</si>
  <si>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</si>
  <si>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</si>
  <si>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</si>
  <si>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</si>
  <si>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</si>
  <si>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</si>
  <si>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</si>
  <si>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</si>
  <si>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</si>
  <si>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</si>
  <si>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</si>
  <si>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</si>
  <si>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</si>
  <si>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</si>
  <si>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</si>
  <si>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</si>
  <si>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</si>
  <si>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</si>
  <si>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</si>
  <si>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</si>
  <si>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</si>
  <si>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</si>
  <si>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</si>
  <si>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</si>
  <si>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</si>
  <si>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</si>
  <si>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</si>
  <si>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</si>
  <si>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</si>
  <si>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</si>
  <si>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</si>
  <si>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</si>
  <si>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</si>
  <si>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</si>
  <si>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</si>
  <si>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</si>
  <si>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</si>
  <si>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</si>
  <si>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</si>
  <si>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</si>
  <si>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</si>
  <si>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</si>
  <si>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</si>
  <si>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</si>
  <si>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</si>
  <si>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</si>
  <si>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</si>
  <si>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</si>
  <si>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</si>
  <si>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</si>
  <si>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</si>
  <si>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</si>
  <si>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</si>
  <si>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</si>
  <si>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</si>
  <si>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</si>
  <si>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</si>
  <si>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</si>
  <si>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</si>
  <si>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</si>
  <si>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</si>
  <si>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</si>
  <si>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</si>
  <si>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</si>
  <si>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</si>
  <si>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</si>
  <si>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</si>
  <si>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</si>
  <si>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</si>
  <si>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</si>
  <si>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</si>
  <si>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</si>
  <si>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</si>
  <si>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</si>
  <si>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</si>
  <si>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</si>
  <si>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</si>
  <si>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</si>
  <si>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</si>
  <si>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</si>
  <si>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</si>
  <si>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</si>
  <si>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</si>
  <si>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</si>
  <si>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</si>
  <si>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</si>
  <si>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</si>
  <si>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</si>
  <si>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</si>
  <si>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</si>
  <si>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</si>
  <si>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</si>
  <si>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</si>
  <si>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</si>
  <si>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</si>
  <si>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</si>
  <si>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</si>
  <si>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</si>
  <si>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</si>
  <si>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</si>
  <si>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</si>
  <si>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</si>
  <si>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</si>
  <si>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</si>
  <si>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</si>
  <si>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</si>
  <si>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</si>
  <si>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</si>
  <si>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</si>
  <si>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</si>
  <si>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</si>
  <si>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</si>
  <si>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</si>
  <si>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</si>
  <si>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</si>
  <si>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</si>
  <si>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</si>
  <si>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</si>
  <si>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</si>
  <si>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</si>
  <si>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</si>
  <si>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</si>
  <si>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</si>
  <si>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</si>
  <si>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</si>
  <si>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</si>
  <si>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</si>
  <si>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</si>
  <si>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</si>
  <si>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</si>
  <si>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</si>
  <si>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</si>
  <si>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</si>
  <si>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</si>
  <si>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</si>
  <si>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</si>
  <si>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</si>
  <si>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</si>
  <si>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</si>
  <si>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</si>
  <si>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</si>
  <si>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</si>
  <si>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</si>
  <si>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</si>
  <si>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</si>
  <si>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</si>
  <si>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</si>
  <si>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</si>
  <si>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</si>
  <si>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</si>
  <si>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</si>
  <si>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</si>
  <si>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</si>
  <si>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</si>
  <si>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</si>
  <si>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</si>
  <si>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</si>
  <si>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</si>
  <si>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</si>
  <si>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</si>
  <si>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</si>
  <si>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</si>
  <si>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</si>
  <si>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</si>
  <si>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</si>
  <si>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</si>
  <si>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</si>
  <si>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</si>
  <si>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</si>
  <si>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</si>
  <si>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</si>
  <si>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</si>
  <si>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</si>
  <si>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</si>
  <si>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</si>
  <si>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</si>
  <si>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</si>
  <si>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</si>
  <si>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</si>
  <si>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</si>
  <si>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</si>
  <si>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</si>
  <si>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</si>
  <si>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</si>
  <si>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</si>
  <si>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</si>
  <si>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</si>
  <si>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</si>
  <si>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</si>
  <si>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</si>
  <si>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</si>
  <si>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</si>
  <si>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</si>
  <si>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</si>
  <si>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</si>
  <si>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</si>
  <si>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</si>
  <si>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</si>
  <si>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</si>
  <si>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</si>
  <si>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</si>
  <si>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</si>
  <si>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</si>
  <si>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</si>
  <si>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</si>
  <si>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</si>
  <si>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</si>
  <si>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</si>
  <si>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</si>
  <si>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</si>
  <si>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</si>
  <si>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</si>
  <si>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</si>
  <si>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</si>
  <si>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</si>
  <si>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</si>
  <si>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</si>
  <si>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</si>
  <si>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</si>
  <si>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</si>
  <si>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</si>
  <si>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</si>
  <si>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</si>
  <si>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</si>
  <si>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</si>
  <si>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</si>
  <si>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</si>
  <si>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</si>
  <si>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</si>
  <si>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</si>
  <si>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</si>
  <si>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</si>
  <si>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</si>
  <si>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</si>
  <si>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</si>
  <si>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</si>
  <si>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</si>
  <si>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</si>
  <si>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</si>
  <si>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</si>
  <si>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</si>
  <si>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</si>
  <si>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</si>
  <si>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</si>
  <si>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</si>
  <si>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</si>
  <si>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</si>
  <si>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</si>
  <si>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</si>
  <si>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</si>
  <si>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</si>
  <si>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</si>
  <si>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</si>
  <si>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</si>
  <si>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</si>
  <si>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</si>
  <si>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</si>
  <si>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</si>
  <si>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</si>
  <si>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</si>
  <si>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</si>
  <si>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</si>
  <si>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</si>
  <si>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</si>
  <si>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</si>
  <si>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</si>
  <si>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</si>
  <si>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</si>
  <si>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</si>
  <si>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</si>
  <si>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</si>
  <si>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</si>
  <si>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</si>
  <si>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</si>
  <si>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</si>
  <si>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</si>
  <si>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</si>
  <si>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</si>
  <si>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</si>
  <si>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</si>
  <si>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</si>
  <si>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</si>
  <si>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</si>
  <si>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</si>
  <si>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</si>
  <si>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</si>
  <si>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</si>
  <si>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</si>
  <si>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</si>
  <si>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</si>
  <si>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</si>
  <si>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</si>
  <si>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</si>
  <si>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</si>
  <si>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</si>
  <si>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</si>
  <si>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</si>
  <si>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</si>
  <si>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</si>
  <si>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</si>
  <si>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</si>
  <si>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</si>
  <si>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</si>
  <si>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</si>
  <si>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</si>
  <si>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</si>
  <si>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</si>
  <si>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</si>
  <si>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</si>
  <si>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</si>
  <si>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</si>
  <si>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</si>
  <si>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</si>
  <si>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</si>
  <si>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</si>
  <si>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</si>
  <si>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</si>
  <si>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</si>
  <si>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</si>
  <si>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</si>
  <si>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</si>
  <si>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</si>
  <si>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</si>
  <si>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</si>
  <si>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</si>
  <si>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</si>
  <si>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</si>
  <si>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</si>
  <si>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</si>
  <si>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</si>
  <si>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</si>
  <si>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</si>
  <si>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</si>
  <si>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</si>
  <si>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</si>
  <si>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</si>
  <si>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</si>
  <si>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</si>
  <si>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</si>
  <si>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</si>
  <si>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</si>
  <si>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</si>
  <si>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</si>
  <si>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</si>
  <si>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</si>
  <si>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</si>
  <si>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</si>
  <si>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</si>
  <si>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</si>
  <si>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</si>
  <si>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</si>
  <si>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</si>
  <si>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</si>
  <si>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</si>
  <si>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</si>
  <si>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</si>
  <si>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</si>
  <si>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</si>
  <si>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</si>
  <si>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</si>
  <si>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</si>
  <si>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</si>
  <si>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</si>
  <si>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</si>
  <si>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</si>
  <si>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</si>
  <si>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</si>
  <si>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</si>
  <si>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</si>
  <si>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</si>
  <si>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</si>
  <si>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</si>
  <si>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</si>
  <si>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</si>
  <si>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</si>
  <si>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</si>
  <si>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</si>
  <si>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</si>
  <si>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</si>
  <si>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</si>
  <si>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</si>
  <si>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</si>
  <si>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</si>
  <si>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</si>
  <si>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</si>
  <si>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</si>
  <si>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</si>
  <si>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</si>
  <si>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</si>
  <si>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</si>
  <si>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</si>
  <si>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</si>
  <si>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</si>
  <si>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</si>
  <si>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</si>
  <si>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</si>
  <si>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</si>
  <si>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</si>
  <si>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</si>
  <si>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</si>
  <si>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</si>
  <si>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</si>
  <si>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</si>
  <si>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</si>
  <si>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</si>
  <si>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</si>
  <si>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</si>
  <si>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</si>
  <si>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</si>
  <si>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</si>
  <si>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</si>
  <si>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</si>
  <si>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</si>
  <si>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</si>
  <si>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</si>
  <si>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</si>
  <si>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</si>
  <si>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</si>
  <si>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</si>
  <si>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</si>
  <si>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</si>
  <si>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</si>
  <si>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</si>
  <si>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</si>
  <si>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</si>
  <si>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</si>
  <si>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</si>
  <si>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</si>
  <si>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</si>
  <si>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</si>
  <si>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</si>
  <si>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</si>
  <si>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</si>
  <si>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</si>
  <si>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</si>
  <si>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</si>
  <si>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</si>
  <si>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</si>
  <si>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</si>
  <si>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</si>
  <si>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</si>
  <si>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</si>
  <si>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</si>
  <si>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</si>
  <si>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</si>
  <si>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</si>
  <si>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</si>
  <si>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</si>
  <si>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</si>
  <si>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</si>
  <si>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</si>
  <si>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</si>
  <si>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</si>
  <si>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</si>
  <si>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</si>
  <si>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</si>
  <si>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</si>
  <si>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</si>
  <si>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</si>
  <si>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</si>
  <si>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</si>
  <si>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</si>
  <si>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</si>
  <si>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</si>
  <si>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</si>
  <si>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</si>
  <si>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</si>
  <si>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</si>
  <si>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</si>
  <si>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</si>
  <si>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</si>
  <si>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</si>
  <si>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</si>
  <si>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</si>
  <si>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</si>
  <si>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</si>
  <si>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</si>
  <si>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</si>
  <si>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</si>
  <si>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</si>
  <si>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</si>
  <si>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</si>
  <si>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</si>
  <si>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</si>
  <si>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</si>
  <si>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</si>
  <si>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</si>
  <si>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</si>
  <si>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</si>
  <si>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</si>
  <si>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</si>
  <si>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</si>
  <si>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</si>
  <si>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</si>
  <si>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</si>
  <si>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</si>
  <si>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</si>
  <si>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</si>
  <si>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</si>
  <si>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</si>
  <si>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</si>
  <si>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</si>
  <si>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</si>
  <si>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</si>
  <si>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</si>
  <si>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</si>
  <si>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</si>
  <si>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</si>
  <si>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</si>
  <si>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</si>
  <si>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</si>
  <si>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</si>
  <si>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</si>
  <si>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</si>
  <si>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</si>
  <si>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</si>
  <si>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</si>
  <si>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</si>
  <si>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</si>
  <si>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</si>
  <si>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</si>
  <si>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</si>
  <si>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</si>
  <si>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</si>
  <si>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</si>
  <si>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</si>
  <si>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</si>
  <si>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</si>
  <si>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</si>
  <si>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</si>
  <si>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</si>
  <si>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</si>
  <si>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</si>
  <si>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</si>
  <si>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</si>
  <si>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</si>
  <si>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</si>
  <si>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</si>
  <si>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</si>
  <si>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</si>
  <si>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</si>
  <si>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</si>
  <si>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</si>
  <si>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</si>
  <si>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</si>
  <si>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</si>
  <si>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</si>
  <si>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</si>
  <si>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</si>
  <si>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</si>
  <si>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</si>
  <si>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</si>
  <si>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</si>
  <si>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MUNICIPAL DE LA JUVENTUD DE LEON GUANAJUATO</t>
  </si>
  <si>
    <t>Al 31 de Diciembre de 2022 y al 30 de Junio de 2023 (b)</t>
  </si>
  <si>
    <t>Del 1 de Enero al 30 de Junio de 2023 (b)</t>
  </si>
  <si>
    <t>5052 lnstituto Municipal de la Juventud de León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</si>
</sst>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8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3"/>
  <sheetViews>
    <sheetView showGridLines="0" tabSelected="1" topLeftCell="B61" zoomScale="70" zoomScaleNormal="70" workbookViewId="0">
      <selection activeCell="F85" sqref="F85"/>
    </sheetView>
  </sheetViews>
  <sheetFormatPr baseColWidth="10" defaultColWidth="11" defaultRowHeight="15" x14ac:dyDescent="0.25"/>
  <cols>
    <col min="1" max="1" width="96.42578125" customWidth="1"/>
    <col min="2" max="2" width="18" customWidth="1"/>
    <col min="3" max="3" width="18.28515625" customWidth="1"/>
    <col min="4" max="4" width="98.7109375" bestFit="1" customWidth="1"/>
    <col min="5" max="5" width="20.28515625" customWidth="1"/>
    <col min="6" max="6" width="19.28515625" customWidth="1"/>
  </cols>
  <sheetData>
    <row r="1" spans="1:6" ht="40.9" customHeight="1" x14ac:dyDescent="0.25">
      <c r="A1" s="144" t="s">
        <v>0</v>
      </c>
      <c r="B1" s="145"/>
      <c r="C1" s="145"/>
      <c r="D1" s="145"/>
      <c r="E1" s="145"/>
      <c r="F1" s="146"/>
    </row>
    <row r="2" spans="1:6" ht="15" customHeight="1" x14ac:dyDescent="0.25">
      <c r="A2" s="114" t="s">
        <v>564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565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13229810.130000001</v>
      </c>
      <c r="C9" s="49">
        <f>SUM(C10:C16)</f>
        <v>7150394.4800000004</v>
      </c>
      <c r="D9" s="48" t="s">
        <v>12</v>
      </c>
      <c r="E9" s="49">
        <f>SUM(E10:E18)</f>
        <v>1834742.07</v>
      </c>
      <c r="F9" s="49">
        <f>SUM(F10:F18)</f>
        <v>1009717.01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671799.22</v>
      </c>
      <c r="F10" s="49">
        <v>586957.76</v>
      </c>
    </row>
    <row r="11" spans="1:6" x14ac:dyDescent="0.25">
      <c r="A11" s="50" t="s">
        <v>15</v>
      </c>
      <c r="B11" s="49">
        <v>13229810.130000001</v>
      </c>
      <c r="C11" s="49">
        <v>7150394.4800000004</v>
      </c>
      <c r="D11" s="50" t="s">
        <v>16</v>
      </c>
      <c r="E11" s="49">
        <v>0</v>
      </c>
      <c r="F11" s="49">
        <v>0</v>
      </c>
    </row>
    <row r="12" spans="1:6" x14ac:dyDescent="0.2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1162942.8500000001</v>
      </c>
      <c r="F16" s="49">
        <v>422759.25</v>
      </c>
    </row>
    <row r="17" spans="1:6" x14ac:dyDescent="0.25">
      <c r="A17" s="48" t="s">
        <v>27</v>
      </c>
      <c r="B17" s="49">
        <f>SUM(B18:B24)</f>
        <v>10287.16</v>
      </c>
      <c r="C17" s="49">
        <f>SUM(C18:C24)</f>
        <v>803.2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0</v>
      </c>
      <c r="F18" s="49">
        <v>0</v>
      </c>
    </row>
    <row r="19" spans="1:6" x14ac:dyDescent="0.25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10287.16</v>
      </c>
      <c r="C20" s="49">
        <v>803.2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B9+B17+B25+B31+B38+B41</f>
        <v>13240097.290000001</v>
      </c>
      <c r="C47" s="4">
        <f>C9+C17+C25+C31+C38+C41</f>
        <v>7151197.6800000006</v>
      </c>
      <c r="D47" s="2" t="s">
        <v>86</v>
      </c>
      <c r="E47" s="4">
        <f>E9+E19+E23+E26+E27+E31+E38+E42</f>
        <v>1834742.07</v>
      </c>
      <c r="F47" s="4">
        <f>F9+F19+F23+F26+F27+F31+F38+F42</f>
        <v>1009717.01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8132510.2699999996</v>
      </c>
      <c r="C53" s="49">
        <v>8058623.6699999999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2364857.71</v>
      </c>
      <c r="C54" s="49">
        <v>2364857.71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-7776204.3099999996</v>
      </c>
      <c r="C55" s="49">
        <v>-7010344.6699999999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1834742.07</v>
      </c>
      <c r="F59" s="4">
        <f>F47+F57</f>
        <v>1009717.01</v>
      </c>
    </row>
    <row r="60" spans="1:6" x14ac:dyDescent="0.25">
      <c r="A60" s="3" t="s">
        <v>106</v>
      </c>
      <c r="B60" s="4">
        <f>SUM(B50:B58)</f>
        <v>2721163.6700000009</v>
      </c>
      <c r="C60" s="4">
        <f>SUM(C50:C58)</f>
        <v>3413136.709999999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15961260.960000001</v>
      </c>
      <c r="C62" s="4">
        <f>SUM(C47+C60)</f>
        <v>10564334.390000001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14126518.889999999</v>
      </c>
      <c r="F68" s="49">
        <f>SUM(F69:F73)</f>
        <v>9554617.3800000008</v>
      </c>
    </row>
    <row r="69" spans="1:6" x14ac:dyDescent="0.25">
      <c r="A69" s="55"/>
      <c r="B69" s="47"/>
      <c r="C69" s="47"/>
      <c r="D69" s="48" t="s">
        <v>114</v>
      </c>
      <c r="E69" s="49">
        <v>9603776.0299999993</v>
      </c>
      <c r="F69" s="49">
        <v>3668037.19</v>
      </c>
    </row>
    <row r="70" spans="1:6" x14ac:dyDescent="0.25">
      <c r="A70" s="55"/>
      <c r="B70" s="47"/>
      <c r="C70" s="47"/>
      <c r="D70" s="48" t="s">
        <v>115</v>
      </c>
      <c r="E70" s="49">
        <v>4465575.12</v>
      </c>
      <c r="F70" s="49">
        <v>5829412.4500000002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57167.74</v>
      </c>
      <c r="F73" s="49">
        <v>57167.74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14126518.889999999</v>
      </c>
      <c r="F79" s="4">
        <f>F63+F68+F75</f>
        <v>9554617.3800000008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15961260.959999999</v>
      </c>
      <c r="F81" s="4">
        <f>F59+F79</f>
        <v>10564334.390000001</v>
      </c>
    </row>
    <row r="82" spans="1:6" x14ac:dyDescent="0.25">
      <c r="A82" s="56"/>
      <c r="B82" s="57"/>
      <c r="C82" s="57"/>
      <c r="D82" s="57"/>
      <c r="E82" s="58"/>
      <c r="F82" s="58"/>
    </row>
    <row r="83" spans="1:6" x14ac:dyDescent="0.25">
      <c r="E83" s="143"/>
      <c r="F83" s="143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2:C18 E9:F9 C10 B21:C46 B19 B56:C61 B62 E11:F15 E17:F68 E71:F72 E74:F81 B48:C52 C4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7" t="s">
        <v>453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5" t="s">
        <v>456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83.25" customHeight="1" x14ac:dyDescent="0.25">
      <c r="A7" s="166"/>
      <c r="B7" s="72" t="s">
        <v>457</v>
      </c>
      <c r="C7" s="166"/>
      <c r="D7" s="166"/>
      <c r="E7" s="166"/>
      <c r="F7" s="166"/>
      <c r="G7" s="166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8" t="s">
        <v>472</v>
      </c>
      <c r="B1" s="168"/>
      <c r="C1" s="168"/>
      <c r="D1" s="168"/>
      <c r="E1" s="168"/>
      <c r="F1" s="168"/>
      <c r="G1" s="168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9" t="s">
        <v>474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57.75" customHeight="1" x14ac:dyDescent="0.25">
      <c r="A7" s="170"/>
      <c r="B7" s="39" t="s">
        <v>457</v>
      </c>
      <c r="C7" s="166"/>
      <c r="D7" s="166"/>
      <c r="E7" s="166"/>
      <c r="F7" s="166"/>
      <c r="G7" s="166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8" t="s">
        <v>488</v>
      </c>
      <c r="B1" s="168"/>
      <c r="C1" s="168"/>
      <c r="D1" s="168"/>
      <c r="E1" s="168"/>
      <c r="F1" s="168"/>
      <c r="G1" s="168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2" t="s">
        <v>456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f>+F5+1</f>
        <v>2022</v>
      </c>
    </row>
    <row r="6" spans="1:7" ht="32.25" x14ac:dyDescent="0.25">
      <c r="A6" s="155"/>
      <c r="B6" s="174"/>
      <c r="C6" s="174"/>
      <c r="D6" s="174"/>
      <c r="E6" s="174"/>
      <c r="F6" s="174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1" t="s">
        <v>511</v>
      </c>
      <c r="B39" s="171"/>
      <c r="C39" s="171"/>
      <c r="D39" s="171"/>
      <c r="E39" s="171"/>
      <c r="F39" s="171"/>
      <c r="G39" s="171"/>
    </row>
    <row r="40" spans="1:7" x14ac:dyDescent="0.25">
      <c r="A40" s="171" t="s">
        <v>512</v>
      </c>
      <c r="B40" s="171"/>
      <c r="C40" s="171"/>
      <c r="D40" s="171"/>
      <c r="E40" s="171"/>
      <c r="F40" s="171"/>
      <c r="G40" s="17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8" t="s">
        <v>513</v>
      </c>
      <c r="B1" s="168"/>
      <c r="C1" s="168"/>
      <c r="D1" s="168"/>
      <c r="E1" s="168"/>
      <c r="F1" s="168"/>
      <c r="G1" s="168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5" t="s">
        <v>474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v>2022</v>
      </c>
    </row>
    <row r="6" spans="1:7" ht="48.75" customHeight="1" x14ac:dyDescent="0.25">
      <c r="A6" s="176"/>
      <c r="B6" s="174"/>
      <c r="C6" s="174"/>
      <c r="D6" s="174"/>
      <c r="E6" s="174"/>
      <c r="F6" s="174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1" t="s">
        <v>511</v>
      </c>
      <c r="B32" s="171"/>
      <c r="C32" s="171"/>
      <c r="D32" s="171"/>
      <c r="E32" s="171"/>
      <c r="F32" s="171"/>
      <c r="G32" s="171"/>
    </row>
    <row r="33" spans="1:7" x14ac:dyDescent="0.25">
      <c r="A33" s="171" t="s">
        <v>512</v>
      </c>
      <c r="B33" s="171"/>
      <c r="C33" s="171"/>
      <c r="D33" s="171"/>
      <c r="E33" s="171"/>
      <c r="F33" s="171"/>
      <c r="G33" s="17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7" t="s">
        <v>517</v>
      </c>
      <c r="B1" s="177"/>
      <c r="C1" s="177"/>
      <c r="D1" s="177"/>
      <c r="E1" s="177"/>
      <c r="F1" s="177"/>
    </row>
    <row r="2" spans="1:6" ht="20.100000000000001" customHeight="1" x14ac:dyDescent="0.25">
      <c r="A2" s="114" t="str">
        <f>'Formato 1'!A2</f>
        <v>INSTITUTO MUNICIPAL DE LA JUVENTUD DE LEON GUANAJUATO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sqref="A1:H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4" t="s">
        <v>124</v>
      </c>
      <c r="B1" s="145"/>
      <c r="C1" s="145"/>
      <c r="D1" s="145"/>
      <c r="E1" s="145"/>
      <c r="F1" s="145"/>
      <c r="G1" s="145"/>
      <c r="H1" s="146"/>
    </row>
    <row r="2" spans="1:8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30 de Junio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1009717.01</v>
      </c>
      <c r="C18" s="112"/>
      <c r="D18" s="112"/>
      <c r="E18" s="112"/>
      <c r="F18" s="4">
        <v>1834742.07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1009717.01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1834742.07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7" t="s">
        <v>154</v>
      </c>
      <c r="B33" s="147"/>
      <c r="C33" s="147"/>
      <c r="D33" s="147"/>
      <c r="E33" s="147"/>
      <c r="F33" s="147"/>
      <c r="G33" s="147"/>
      <c r="H33" s="147"/>
    </row>
    <row r="34" spans="1:8" ht="14.45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4.45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4.45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4.45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12" sqref="A12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8" t="s">
        <v>165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G75"/>
  <sheetViews>
    <sheetView showGridLines="0" zoomScale="67" zoomScaleNormal="53" workbookViewId="0">
      <selection activeCell="F24" sqref="F2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8" t="s">
        <v>189</v>
      </c>
      <c r="B1" s="149"/>
      <c r="C1" s="149"/>
      <c r="D1" s="150"/>
    </row>
    <row r="2" spans="1:4" x14ac:dyDescent="0.25">
      <c r="A2" s="114" t="str">
        <f>'Formato 1'!A2</f>
        <v>INSTITUTO MUNICIPAL DE LA JUVENTUD DE LEON GUANAJUATO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30 de Junio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43284453.001431361</v>
      </c>
      <c r="C8" s="15">
        <f>SUM(C9:C11)</f>
        <v>28389564.280000001</v>
      </c>
      <c r="D8" s="15">
        <f>SUM(D9:D11)</f>
        <v>28389564.280000001</v>
      </c>
    </row>
    <row r="9" spans="1:4" x14ac:dyDescent="0.25">
      <c r="A9" s="60" t="s">
        <v>195</v>
      </c>
      <c r="B9" s="97">
        <v>43284453.001431361</v>
      </c>
      <c r="C9" s="97">
        <v>28389564.280000001</v>
      </c>
      <c r="D9" s="97">
        <v>28389564.280000001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43284453.001431361</v>
      </c>
      <c r="C13" s="15">
        <f>C14+C15</f>
        <v>18093815.209999997</v>
      </c>
      <c r="D13" s="15">
        <f>D14+D15</f>
        <v>17454711.499999996</v>
      </c>
    </row>
    <row r="14" spans="1:4" x14ac:dyDescent="0.25">
      <c r="A14" s="60" t="s">
        <v>199</v>
      </c>
      <c r="B14" s="97">
        <v>43284453.001431361</v>
      </c>
      <c r="C14" s="97">
        <v>18093815.209999997</v>
      </c>
      <c r="D14" s="97">
        <v>17454711.499999996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7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7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7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7" x14ac:dyDescent="0.25">
      <c r="A20" s="48"/>
      <c r="B20" s="94"/>
      <c r="C20" s="94"/>
      <c r="D20" s="94"/>
    </row>
    <row r="21" spans="1:7" x14ac:dyDescent="0.25">
      <c r="A21" s="3" t="s">
        <v>204</v>
      </c>
      <c r="B21" s="15">
        <f>B8-B13+B17</f>
        <v>0</v>
      </c>
      <c r="C21" s="15">
        <f>C8-C13+C17</f>
        <v>10295749.070000004</v>
      </c>
      <c r="D21" s="15">
        <f>D8-D13+D17</f>
        <v>10934852.780000005</v>
      </c>
    </row>
    <row r="22" spans="1:7" x14ac:dyDescent="0.25">
      <c r="A22" s="3"/>
      <c r="B22" s="94"/>
      <c r="C22" s="94"/>
      <c r="D22" s="94"/>
    </row>
    <row r="23" spans="1:7" x14ac:dyDescent="0.25">
      <c r="A23" s="3" t="s">
        <v>205</v>
      </c>
      <c r="B23" s="15">
        <f>B21-B11</f>
        <v>0</v>
      </c>
      <c r="C23" s="15">
        <f>C21-C11</f>
        <v>10295749.070000004</v>
      </c>
      <c r="D23" s="15">
        <f>D21-D11</f>
        <v>10934852.780000005</v>
      </c>
    </row>
    <row r="24" spans="1:7" x14ac:dyDescent="0.25">
      <c r="A24" s="3"/>
      <c r="B24" s="18"/>
      <c r="C24" s="18"/>
      <c r="D24" s="18"/>
      <c r="G24" s="143"/>
    </row>
    <row r="25" spans="1:7" x14ac:dyDescent="0.25">
      <c r="A25" s="19" t="s">
        <v>206</v>
      </c>
      <c r="B25" s="15">
        <f>B23-B17</f>
        <v>0</v>
      </c>
      <c r="C25" s="15">
        <f>C23-C17</f>
        <v>10295749.070000004</v>
      </c>
      <c r="D25" s="15">
        <f>D23-D17</f>
        <v>10934852.780000005</v>
      </c>
    </row>
    <row r="26" spans="1:7" x14ac:dyDescent="0.25">
      <c r="A26" s="20"/>
      <c r="B26" s="85"/>
      <c r="C26" s="85"/>
      <c r="D26" s="85"/>
    </row>
    <row r="27" spans="1:7" x14ac:dyDescent="0.25">
      <c r="A27" s="63"/>
    </row>
    <row r="28" spans="1:7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7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7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7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7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10295749.070000004</v>
      </c>
      <c r="D33" s="4">
        <f>D25+D29</f>
        <v>10934852.780000005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43284453.001431361</v>
      </c>
      <c r="C48" s="99">
        <f>C9</f>
        <v>28389564.280000001</v>
      </c>
      <c r="D48" s="99">
        <f>D9</f>
        <v>28389564.280000001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43284453.001431361</v>
      </c>
      <c r="C53" s="49">
        <f>C14</f>
        <v>18093815.209999997</v>
      </c>
      <c r="D53" s="49">
        <f>D14</f>
        <v>17454711.499999996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10295749.070000004</v>
      </c>
      <c r="D57" s="4">
        <f>D48+D49-D53+D55</f>
        <v>10934852.780000005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10295749.070000004</v>
      </c>
      <c r="D59" s="4">
        <f>D57-D49</f>
        <v>10934852.780000005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0 B22:D25 C21:D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activeCell="F17" sqref="F17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8" t="s">
        <v>230</v>
      </c>
      <c r="B1" s="149"/>
      <c r="C1" s="149"/>
      <c r="D1" s="149"/>
      <c r="E1" s="149"/>
      <c r="F1" s="149"/>
      <c r="G1" s="150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30 de Junio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1" t="s">
        <v>232</v>
      </c>
      <c r="B6" s="153" t="s">
        <v>233</v>
      </c>
      <c r="C6" s="153"/>
      <c r="D6" s="153"/>
      <c r="E6" s="153"/>
      <c r="F6" s="153"/>
      <c r="G6" s="153" t="s">
        <v>234</v>
      </c>
    </row>
    <row r="7" spans="1:7" ht="30" x14ac:dyDescent="0.25">
      <c r="A7" s="152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3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200000</v>
      </c>
      <c r="C13" s="49">
        <v>0</v>
      </c>
      <c r="D13" s="49">
        <v>200000</v>
      </c>
      <c r="E13" s="49">
        <v>116999.39</v>
      </c>
      <c r="F13" s="49">
        <v>116999.39</v>
      </c>
      <c r="G13" s="49">
        <f>F13-B13</f>
        <v>-83000.61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>F14-B14</f>
        <v>0</v>
      </c>
    </row>
    <row r="15" spans="1:7" x14ac:dyDescent="0.25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3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43084453.001431398</v>
      </c>
      <c r="C34" s="49">
        <v>6293498.8899999997</v>
      </c>
      <c r="D34" s="49">
        <v>49377951.891431399</v>
      </c>
      <c r="E34" s="49">
        <v>28272564.890000001</v>
      </c>
      <c r="F34" s="49">
        <v>28272564.890000001</v>
      </c>
      <c r="G34" s="49">
        <f>F34-B34</f>
        <v>-14811888.111431397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>SUM(B9,B10,B11,B12,B13,B14,B15,B16,B28,B34,B35,B37)</f>
        <v>43284453.001431398</v>
      </c>
      <c r="C41" s="4">
        <f t="shared" ref="C41:G41" si="7">SUM(C9,C10,C11,C12,C13,C14,C15,C16,C28,C34,C35,C37)</f>
        <v>6293498.8899999997</v>
      </c>
      <c r="D41" s="4">
        <f>SUM(D9,D10,D11,D12,D13,D14,D15,D16,D28,D34,D35,D37)</f>
        <v>49577951.891431399</v>
      </c>
      <c r="E41" s="4">
        <f>SUM(E9,E10,E11,E12,E13,E14,E15,E16,E28,E34,E35,E37)</f>
        <v>28389564.280000001</v>
      </c>
      <c r="F41" s="4">
        <f>SUM(F9,F10,F11,F12,F13,F14,F15,F16,F28,F34,F35,F37)</f>
        <v>28389564.280000001</v>
      </c>
      <c r="G41" s="4">
        <f t="shared" si="7"/>
        <v>-14894888.721431397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43284453.001431398</v>
      </c>
      <c r="C70" s="4">
        <f t="shared" si="16"/>
        <v>6293498.8899999997</v>
      </c>
      <c r="D70" s="4">
        <f t="shared" si="16"/>
        <v>49577951.891431399</v>
      </c>
      <c r="E70" s="4">
        <f t="shared" si="16"/>
        <v>28389564.280000001</v>
      </c>
      <c r="F70" s="4">
        <f t="shared" si="16"/>
        <v>28389564.280000001</v>
      </c>
      <c r="G70" s="4">
        <f t="shared" si="16"/>
        <v>-14894888.721431397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2 G60:G76 G55:G58 G38:G53 G15 B35:F40 B42:F58 C41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activeCell="H1" sqref="H1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6" t="s">
        <v>301</v>
      </c>
      <c r="B1" s="149"/>
      <c r="C1" s="149"/>
      <c r="D1" s="149"/>
      <c r="E1" s="149"/>
      <c r="F1" s="149"/>
      <c r="G1" s="150"/>
    </row>
    <row r="2" spans="1:7" x14ac:dyDescent="0.25">
      <c r="A2" s="129" t="str">
        <f>'Formato 1'!A2</f>
        <v>INSTITUTO MUNICIPAL DE LA JUVENTUD DE LEON GUANAJUATO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30 de Junio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4" t="s">
        <v>6</v>
      </c>
      <c r="B7" s="154" t="s">
        <v>304</v>
      </c>
      <c r="C7" s="154"/>
      <c r="D7" s="154"/>
      <c r="E7" s="154"/>
      <c r="F7" s="154"/>
      <c r="G7" s="155" t="s">
        <v>305</v>
      </c>
    </row>
    <row r="8" spans="1:7" ht="30" x14ac:dyDescent="0.25">
      <c r="A8" s="154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4"/>
    </row>
    <row r="9" spans="1:7" x14ac:dyDescent="0.25">
      <c r="A9" s="28" t="s">
        <v>310</v>
      </c>
      <c r="B9" s="86">
        <f t="shared" ref="B9:G9" si="0">SUM(B10,B18,B28,B38,B48,B58,B62,B71,B75)</f>
        <v>43284453.001431368</v>
      </c>
      <c r="C9" s="86">
        <f t="shared" si="0"/>
        <v>6293498.8899999997</v>
      </c>
      <c r="D9" s="86">
        <f t="shared" si="0"/>
        <v>49577951.891431369</v>
      </c>
      <c r="E9" s="86">
        <f t="shared" si="0"/>
        <v>18093815.209999997</v>
      </c>
      <c r="F9" s="86">
        <f t="shared" si="0"/>
        <v>17454711.499999996</v>
      </c>
      <c r="G9" s="86">
        <f t="shared" si="0"/>
        <v>31484136.681431368</v>
      </c>
    </row>
    <row r="10" spans="1:7" x14ac:dyDescent="0.25">
      <c r="A10" s="87" t="s">
        <v>311</v>
      </c>
      <c r="B10" s="86">
        <f t="shared" ref="B10:F10" si="1">SUM(B11:B17)</f>
        <v>32691195.004251365</v>
      </c>
      <c r="C10" s="86">
        <f t="shared" si="1"/>
        <v>0</v>
      </c>
      <c r="D10" s="86">
        <f t="shared" si="1"/>
        <v>32691195.004251365</v>
      </c>
      <c r="E10" s="86">
        <f t="shared" si="1"/>
        <v>13978862.499999998</v>
      </c>
      <c r="F10" s="86">
        <f t="shared" si="1"/>
        <v>13396061.789999997</v>
      </c>
      <c r="G10" s="86">
        <f>SUM(G11:G17)</f>
        <v>18712332.504251365</v>
      </c>
    </row>
    <row r="11" spans="1:7" x14ac:dyDescent="0.25">
      <c r="A11" s="88" t="s">
        <v>312</v>
      </c>
      <c r="B11" s="77">
        <v>19557479</v>
      </c>
      <c r="C11" s="77">
        <v>0</v>
      </c>
      <c r="D11" s="77">
        <v>19557479</v>
      </c>
      <c r="E11" s="77">
        <v>8718420.0199999996</v>
      </c>
      <c r="F11" s="77">
        <v>8718420.0199999996</v>
      </c>
      <c r="G11" s="77">
        <f>D11-E11</f>
        <v>10839058.98</v>
      </c>
    </row>
    <row r="12" spans="1:7" x14ac:dyDescent="0.25">
      <c r="A12" s="88" t="s">
        <v>313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f>D12-E12</f>
        <v>0</v>
      </c>
    </row>
    <row r="13" spans="1:7" x14ac:dyDescent="0.25">
      <c r="A13" s="88" t="s">
        <v>314</v>
      </c>
      <c r="B13" s="77">
        <v>3467944.1</v>
      </c>
      <c r="C13" s="77">
        <v>0</v>
      </c>
      <c r="D13" s="77">
        <v>3467944.1</v>
      </c>
      <c r="E13" s="77">
        <v>622379.53</v>
      </c>
      <c r="F13" s="77">
        <v>622379.53</v>
      </c>
      <c r="G13" s="77">
        <f t="shared" ref="G13:G17" si="2">D13-E13</f>
        <v>2845564.5700000003</v>
      </c>
    </row>
    <row r="14" spans="1:7" x14ac:dyDescent="0.25">
      <c r="A14" s="88" t="s">
        <v>315</v>
      </c>
      <c r="B14" s="77">
        <v>4830803.9378647506</v>
      </c>
      <c r="C14" s="77">
        <v>0</v>
      </c>
      <c r="D14" s="77">
        <v>4830803.9378647506</v>
      </c>
      <c r="E14" s="77">
        <v>2215360.33</v>
      </c>
      <c r="F14" s="77">
        <v>1632559.62</v>
      </c>
      <c r="G14" s="77">
        <f t="shared" si="2"/>
        <v>2615443.6078647505</v>
      </c>
    </row>
    <row r="15" spans="1:7" x14ac:dyDescent="0.25">
      <c r="A15" s="88" t="s">
        <v>316</v>
      </c>
      <c r="B15" s="77">
        <v>4834967.9663866125</v>
      </c>
      <c r="C15" s="77">
        <v>0</v>
      </c>
      <c r="D15" s="77">
        <v>4834967.9663866125</v>
      </c>
      <c r="E15" s="77">
        <v>2422702.6199999996</v>
      </c>
      <c r="F15" s="77">
        <v>2422702.6199999996</v>
      </c>
      <c r="G15" s="77">
        <f t="shared" si="2"/>
        <v>2412265.3463866129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2538745.8960600002</v>
      </c>
      <c r="C18" s="86">
        <f t="shared" si="3"/>
        <v>156127.88999999998</v>
      </c>
      <c r="D18" s="86">
        <f t="shared" si="3"/>
        <v>2694873.7860599998</v>
      </c>
      <c r="E18" s="86">
        <f t="shared" si="3"/>
        <v>1284303.9599999997</v>
      </c>
      <c r="F18" s="86">
        <f t="shared" si="3"/>
        <v>1284303.9599999997</v>
      </c>
      <c r="G18" s="86">
        <f t="shared" si="3"/>
        <v>1410569.8260600001</v>
      </c>
    </row>
    <row r="19" spans="1:7" x14ac:dyDescent="0.25">
      <c r="A19" s="88" t="s">
        <v>320</v>
      </c>
      <c r="B19" s="77">
        <v>800739.14086000004</v>
      </c>
      <c r="C19" s="77">
        <v>0</v>
      </c>
      <c r="D19" s="77">
        <v>800739.14086000004</v>
      </c>
      <c r="E19" s="77">
        <v>307310.37</v>
      </c>
      <c r="F19" s="77">
        <v>307310.37</v>
      </c>
      <c r="G19" s="77">
        <f>D19-E19</f>
        <v>493428.77086000005</v>
      </c>
    </row>
    <row r="20" spans="1:7" x14ac:dyDescent="0.25">
      <c r="A20" s="88" t="s">
        <v>321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ref="G20:G27" si="4">D20-E20</f>
        <v>0</v>
      </c>
    </row>
    <row r="21" spans="1:7" x14ac:dyDescent="0.25">
      <c r="A21" s="88" t="s">
        <v>322</v>
      </c>
      <c r="B21" s="77">
        <v>1403.52</v>
      </c>
      <c r="C21" s="77">
        <v>0</v>
      </c>
      <c r="D21" s="77">
        <v>1403.52</v>
      </c>
      <c r="E21" s="77">
        <v>0</v>
      </c>
      <c r="F21" s="77">
        <v>0</v>
      </c>
      <c r="G21" s="77">
        <f t="shared" si="4"/>
        <v>1403.52</v>
      </c>
    </row>
    <row r="22" spans="1:7" x14ac:dyDescent="0.25">
      <c r="A22" s="88" t="s">
        <v>323</v>
      </c>
      <c r="B22" s="77">
        <v>1046208.27</v>
      </c>
      <c r="C22" s="77">
        <v>-26877.11</v>
      </c>
      <c r="D22" s="77">
        <v>1019331.16</v>
      </c>
      <c r="E22" s="77">
        <v>609430.07999999996</v>
      </c>
      <c r="F22" s="77">
        <v>609430.07999999996</v>
      </c>
      <c r="G22" s="77">
        <f t="shared" si="4"/>
        <v>409901.08000000007</v>
      </c>
    </row>
    <row r="23" spans="1:7" x14ac:dyDescent="0.25">
      <c r="A23" s="88" t="s">
        <v>324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x14ac:dyDescent="0.25">
      <c r="A24" s="88" t="s">
        <v>325</v>
      </c>
      <c r="B24" s="77">
        <v>461613.36520000006</v>
      </c>
      <c r="C24" s="77">
        <v>0</v>
      </c>
      <c r="D24" s="77">
        <v>461613.36520000006</v>
      </c>
      <c r="E24" s="77">
        <v>199454.94</v>
      </c>
      <c r="F24" s="77">
        <v>199454.94</v>
      </c>
      <c r="G24" s="77">
        <f t="shared" si="4"/>
        <v>262158.42520000006</v>
      </c>
    </row>
    <row r="25" spans="1:7" x14ac:dyDescent="0.25">
      <c r="A25" s="88" t="s">
        <v>326</v>
      </c>
      <c r="B25" s="77">
        <v>165322.20000000001</v>
      </c>
      <c r="C25" s="77">
        <v>176965.27</v>
      </c>
      <c r="D25" s="77">
        <v>342287.47</v>
      </c>
      <c r="E25" s="77">
        <v>155659.43</v>
      </c>
      <c r="F25" s="77">
        <v>155659.43</v>
      </c>
      <c r="G25" s="77">
        <f t="shared" si="4"/>
        <v>186628.03999999998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328</v>
      </c>
      <c r="B27" s="77">
        <v>63459.4</v>
      </c>
      <c r="C27" s="77">
        <v>6039.73</v>
      </c>
      <c r="D27" s="77">
        <v>69499.13</v>
      </c>
      <c r="E27" s="77">
        <v>12449.14</v>
      </c>
      <c r="F27" s="77">
        <v>12449.14</v>
      </c>
      <c r="G27" s="77">
        <f t="shared" si="4"/>
        <v>57049.990000000005</v>
      </c>
    </row>
    <row r="28" spans="1:7" x14ac:dyDescent="0.25">
      <c r="A28" s="87" t="s">
        <v>329</v>
      </c>
      <c r="B28" s="86">
        <f t="shared" ref="B28:G28" si="5">SUM(B29:B37)</f>
        <v>6424476.0999999996</v>
      </c>
      <c r="C28" s="86">
        <f t="shared" si="5"/>
        <v>6137371</v>
      </c>
      <c r="D28" s="86">
        <f t="shared" si="5"/>
        <v>12561847.100000001</v>
      </c>
      <c r="E28" s="86">
        <f t="shared" si="5"/>
        <v>2756762.15</v>
      </c>
      <c r="F28" s="86">
        <f t="shared" si="5"/>
        <v>2700459.15</v>
      </c>
      <c r="G28" s="86">
        <f t="shared" si="5"/>
        <v>9805084.9500000011</v>
      </c>
    </row>
    <row r="29" spans="1:7" x14ac:dyDescent="0.25">
      <c r="A29" s="88" t="s">
        <v>330</v>
      </c>
      <c r="B29" s="77">
        <v>348423.92</v>
      </c>
      <c r="C29" s="77">
        <v>1000</v>
      </c>
      <c r="D29" s="77">
        <v>349423.92</v>
      </c>
      <c r="E29" s="77">
        <v>137048.68</v>
      </c>
      <c r="F29" s="77">
        <v>137048.68</v>
      </c>
      <c r="G29" s="77">
        <f>D29-E29</f>
        <v>212375.24</v>
      </c>
    </row>
    <row r="30" spans="1:7" x14ac:dyDescent="0.25">
      <c r="A30" s="88" t="s">
        <v>331</v>
      </c>
      <c r="B30" s="77">
        <v>487584</v>
      </c>
      <c r="C30" s="77">
        <v>0</v>
      </c>
      <c r="D30" s="77">
        <v>487584</v>
      </c>
      <c r="E30" s="77">
        <v>207515.74</v>
      </c>
      <c r="F30" s="77">
        <v>207515.74</v>
      </c>
      <c r="G30" s="77">
        <f t="shared" ref="G30:G37" si="6">D30-E30</f>
        <v>280068.26</v>
      </c>
    </row>
    <row r="31" spans="1:7" x14ac:dyDescent="0.25">
      <c r="A31" s="88" t="s">
        <v>332</v>
      </c>
      <c r="B31" s="77">
        <v>2065466.4</v>
      </c>
      <c r="C31" s="77">
        <v>1014345.1</v>
      </c>
      <c r="D31" s="77">
        <v>3079811.5</v>
      </c>
      <c r="E31" s="77">
        <v>995240.82999999984</v>
      </c>
      <c r="F31" s="77">
        <v>995240.82999999984</v>
      </c>
      <c r="G31" s="77">
        <f t="shared" si="6"/>
        <v>2084570.6700000002</v>
      </c>
    </row>
    <row r="32" spans="1:7" x14ac:dyDescent="0.25">
      <c r="A32" s="88" t="s">
        <v>333</v>
      </c>
      <c r="B32" s="77">
        <v>310073.6128</v>
      </c>
      <c r="C32" s="77">
        <v>0</v>
      </c>
      <c r="D32" s="77">
        <v>310073.6128</v>
      </c>
      <c r="E32" s="77">
        <v>47938.73</v>
      </c>
      <c r="F32" s="77">
        <v>47938.73</v>
      </c>
      <c r="G32" s="77">
        <f t="shared" si="6"/>
        <v>262134.88279999999</v>
      </c>
    </row>
    <row r="33" spans="1:7" ht="14.45" customHeight="1" x14ac:dyDescent="0.25">
      <c r="A33" s="88" t="s">
        <v>334</v>
      </c>
      <c r="B33" s="77">
        <v>211123.72</v>
      </c>
      <c r="C33" s="77">
        <v>75000</v>
      </c>
      <c r="D33" s="77">
        <v>286123.71999999997</v>
      </c>
      <c r="E33" s="77">
        <v>212479.31</v>
      </c>
      <c r="F33" s="77">
        <v>212479.31</v>
      </c>
      <c r="G33" s="77">
        <f t="shared" si="6"/>
        <v>73644.409999999974</v>
      </c>
    </row>
    <row r="34" spans="1:7" ht="14.45" customHeight="1" x14ac:dyDescent="0.25">
      <c r="A34" s="88" t="s">
        <v>335</v>
      </c>
      <c r="B34" s="77">
        <v>217440</v>
      </c>
      <c r="C34" s="77">
        <v>0</v>
      </c>
      <c r="D34" s="77">
        <v>217440</v>
      </c>
      <c r="E34" s="77">
        <v>0</v>
      </c>
      <c r="F34" s="77">
        <v>0</v>
      </c>
      <c r="G34" s="77">
        <f t="shared" si="6"/>
        <v>217440</v>
      </c>
    </row>
    <row r="35" spans="1:7" ht="14.45" customHeight="1" x14ac:dyDescent="0.25">
      <c r="A35" s="88" t="s">
        <v>336</v>
      </c>
      <c r="B35" s="77">
        <v>178625.74</v>
      </c>
      <c r="C35" s="77">
        <v>0</v>
      </c>
      <c r="D35" s="77">
        <v>178625.74</v>
      </c>
      <c r="E35" s="77">
        <v>11363.77</v>
      </c>
      <c r="F35" s="77">
        <v>11363.77</v>
      </c>
      <c r="G35" s="77">
        <f t="shared" si="6"/>
        <v>167261.97</v>
      </c>
    </row>
    <row r="36" spans="1:7" ht="14.45" customHeight="1" x14ac:dyDescent="0.25">
      <c r="A36" s="88" t="s">
        <v>337</v>
      </c>
      <c r="B36" s="77">
        <v>1794139.9072</v>
      </c>
      <c r="C36" s="77">
        <v>5045547.9000000004</v>
      </c>
      <c r="D36" s="77">
        <v>6839687.8072000006</v>
      </c>
      <c r="E36" s="77">
        <v>814786.09</v>
      </c>
      <c r="F36" s="77">
        <v>814786.09</v>
      </c>
      <c r="G36" s="77">
        <f t="shared" si="6"/>
        <v>6024901.7172000008</v>
      </c>
    </row>
    <row r="37" spans="1:7" ht="14.45" customHeight="1" x14ac:dyDescent="0.25">
      <c r="A37" s="88" t="s">
        <v>338</v>
      </c>
      <c r="B37" s="77">
        <v>811598.8</v>
      </c>
      <c r="C37" s="77">
        <v>1478</v>
      </c>
      <c r="D37" s="77">
        <v>813076.8</v>
      </c>
      <c r="E37" s="77">
        <v>330389</v>
      </c>
      <c r="F37" s="77">
        <v>274086</v>
      </c>
      <c r="G37" s="77">
        <f t="shared" si="6"/>
        <v>482687.80000000005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1630036.0011200001</v>
      </c>
      <c r="C48" s="86">
        <f t="shared" si="9"/>
        <v>0</v>
      </c>
      <c r="D48" s="86">
        <f t="shared" si="9"/>
        <v>1630036.0011200001</v>
      </c>
      <c r="E48" s="86">
        <f t="shared" si="9"/>
        <v>73886.600000000006</v>
      </c>
      <c r="F48" s="86">
        <f t="shared" si="9"/>
        <v>73886.600000000006</v>
      </c>
      <c r="G48" s="86">
        <f t="shared" si="9"/>
        <v>1556149.4011200001</v>
      </c>
    </row>
    <row r="49" spans="1:7" x14ac:dyDescent="0.25">
      <c r="A49" s="88" t="s">
        <v>350</v>
      </c>
      <c r="B49" s="77">
        <v>1499538.0011200001</v>
      </c>
      <c r="C49" s="77">
        <v>-7245</v>
      </c>
      <c r="D49" s="77">
        <v>1492293.0011200001</v>
      </c>
      <c r="E49" s="77">
        <v>66641.600000000006</v>
      </c>
      <c r="F49" s="77">
        <v>66641.600000000006</v>
      </c>
      <c r="G49" s="77">
        <f>D49-E49</f>
        <v>1425651.4011200001</v>
      </c>
    </row>
    <row r="50" spans="1:7" x14ac:dyDescent="0.25">
      <c r="A50" s="88" t="s">
        <v>351</v>
      </c>
      <c r="B50" s="77">
        <v>130498</v>
      </c>
      <c r="C50" s="77">
        <v>7245</v>
      </c>
      <c r="D50" s="77">
        <v>137743</v>
      </c>
      <c r="E50" s="77">
        <v>7245</v>
      </c>
      <c r="F50" s="77">
        <v>7245</v>
      </c>
      <c r="G50" s="77">
        <f t="shared" ref="G50:G57" si="10">D50-E50</f>
        <v>130498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355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f t="shared" si="10"/>
        <v>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0"/>
        <v>0</v>
      </c>
    </row>
    <row r="58" spans="1:7" x14ac:dyDescent="0.25">
      <c r="A58" s="87" t="s">
        <v>359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0</v>
      </c>
      <c r="C62" s="86">
        <f t="shared" si="13"/>
        <v>0</v>
      </c>
      <c r="D62" s="86">
        <f t="shared" si="13"/>
        <v>0</v>
      </c>
      <c r="E62" s="86">
        <f t="shared" si="13"/>
        <v>0</v>
      </c>
      <c r="F62" s="86">
        <f t="shared" si="13"/>
        <v>0</v>
      </c>
      <c r="G62" s="86">
        <f t="shared" si="13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43284453.001431368</v>
      </c>
      <c r="C159" s="93">
        <f t="shared" si="37"/>
        <v>6293498.8899999997</v>
      </c>
      <c r="D159" s="93">
        <f t="shared" si="37"/>
        <v>49577951.891431369</v>
      </c>
      <c r="E159" s="93">
        <f t="shared" si="37"/>
        <v>18093815.209999997</v>
      </c>
      <c r="F159" s="93">
        <f t="shared" si="37"/>
        <v>17454711.499999996</v>
      </c>
      <c r="G159" s="93">
        <f t="shared" si="37"/>
        <v>31484136.681431368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9 G19:G27 B18:F18 G29:G37 B28:F28 B39:G47 B38:F38 G49:G57 B48:F48 B59:G61 B58:F58 B63:G70 B62:F62 B71:F92 B94:F159 B93:C93 E93:F93 G13:G17 B10:F10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F10" sqref="F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6" t="s">
        <v>386</v>
      </c>
      <c r="B1" s="157"/>
      <c r="C1" s="157"/>
      <c r="D1" s="157"/>
      <c r="E1" s="157"/>
      <c r="F1" s="157"/>
      <c r="G1" s="158"/>
    </row>
    <row r="2" spans="1:7" ht="15" customHeight="1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1" t="s">
        <v>6</v>
      </c>
      <c r="B7" s="153" t="s">
        <v>304</v>
      </c>
      <c r="C7" s="153"/>
      <c r="D7" s="153"/>
      <c r="E7" s="153"/>
      <c r="F7" s="153"/>
      <c r="G7" s="155" t="s">
        <v>305</v>
      </c>
    </row>
    <row r="8" spans="1:7" ht="30" x14ac:dyDescent="0.25">
      <c r="A8" s="152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4"/>
    </row>
    <row r="9" spans="1:7" ht="15.75" customHeight="1" x14ac:dyDescent="0.25">
      <c r="A9" s="27" t="s">
        <v>388</v>
      </c>
      <c r="B9" s="31">
        <f>SUM(B10:B17)</f>
        <v>43284453.001431368</v>
      </c>
      <c r="C9" s="31">
        <f t="shared" ref="C9:G9" si="0">SUM(C10:C17)</f>
        <v>6293498.8900000006</v>
      </c>
      <c r="D9" s="31">
        <f t="shared" si="0"/>
        <v>49577951.891431369</v>
      </c>
      <c r="E9" s="31">
        <f t="shared" si="0"/>
        <v>18093815.209999997</v>
      </c>
      <c r="F9" s="31">
        <f t="shared" si="0"/>
        <v>17454711.5</v>
      </c>
      <c r="G9" s="31">
        <f t="shared" si="0"/>
        <v>31484136.681431372</v>
      </c>
    </row>
    <row r="10" spans="1:7" x14ac:dyDescent="0.25">
      <c r="A10" s="65" t="s">
        <v>567</v>
      </c>
      <c r="B10" s="77">
        <v>43284453.001431368</v>
      </c>
      <c r="C10" s="77">
        <v>6293498.8900000006</v>
      </c>
      <c r="D10" s="77">
        <v>49577951.891431369</v>
      </c>
      <c r="E10" s="77">
        <v>18093815.209999997</v>
      </c>
      <c r="F10" s="77">
        <v>17454711.5</v>
      </c>
      <c r="G10" s="77">
        <f>+D10-E10</f>
        <v>31484136.681431372</v>
      </c>
    </row>
    <row r="11" spans="1:7" x14ac:dyDescent="0.25">
      <c r="A11" s="65" t="s">
        <v>390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F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>SUM(G20:G27)</f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43284453.001431368</v>
      </c>
      <c r="C29" s="4">
        <f t="shared" ref="C29:F29" si="2">SUM(C19,C9)</f>
        <v>6293498.8900000006</v>
      </c>
      <c r="D29" s="4">
        <f t="shared" si="2"/>
        <v>49577951.891431369</v>
      </c>
      <c r="E29" s="4">
        <f t="shared" si="2"/>
        <v>18093815.209999997</v>
      </c>
      <c r="F29" s="4">
        <f t="shared" si="2"/>
        <v>17454711.5</v>
      </c>
      <c r="G29" s="4">
        <f>SUM(G19,G9)</f>
        <v>31484136.681431372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8:G18 B11:F11 B12:F12 B13:F13 B14:F14 B15:F15 B16:F16 B17:F17 B26:G26 B21:F21 B22:F22 B23:F23 B29:F29 B28:G28 B27:F27 B20:F20 B19:F19 B24:F24 B25:F2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activeCell="B14" sqref="B14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2" t="s">
        <v>398</v>
      </c>
      <c r="B1" s="163"/>
      <c r="C1" s="163"/>
      <c r="D1" s="163"/>
      <c r="E1" s="163"/>
      <c r="F1" s="163"/>
      <c r="G1" s="163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1" t="s">
        <v>6</v>
      </c>
      <c r="B7" s="159" t="s">
        <v>304</v>
      </c>
      <c r="C7" s="160"/>
      <c r="D7" s="160"/>
      <c r="E7" s="160"/>
      <c r="F7" s="161"/>
      <c r="G7" s="155" t="s">
        <v>401</v>
      </c>
    </row>
    <row r="8" spans="1:7" ht="30" x14ac:dyDescent="0.25">
      <c r="A8" s="152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4"/>
    </row>
    <row r="9" spans="1:7" ht="16.5" customHeight="1" x14ac:dyDescent="0.25">
      <c r="A9" s="27" t="s">
        <v>403</v>
      </c>
      <c r="B9" s="31">
        <f>SUM(B10,B19,B27,B37)</f>
        <v>43284453.001431368</v>
      </c>
      <c r="C9" s="31">
        <f t="shared" ref="C9:G9" si="0">SUM(C10,C19,C27,C37)</f>
        <v>6293498.8900000006</v>
      </c>
      <c r="D9" s="31">
        <f t="shared" si="0"/>
        <v>49577951.891431369</v>
      </c>
      <c r="E9" s="31">
        <f t="shared" si="0"/>
        <v>18093815.209999997</v>
      </c>
      <c r="F9" s="31">
        <f t="shared" si="0"/>
        <v>17454711.5</v>
      </c>
      <c r="G9" s="31">
        <f t="shared" si="0"/>
        <v>31484136.681431372</v>
      </c>
    </row>
    <row r="10" spans="1:7" ht="15" customHeight="1" x14ac:dyDescent="0.25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43284453.001431368</v>
      </c>
      <c r="C19" s="49">
        <f t="shared" ref="C19:G19" si="2">SUM(C20:C26)</f>
        <v>6293498.8900000006</v>
      </c>
      <c r="D19" s="49">
        <f t="shared" si="2"/>
        <v>49577951.891431369</v>
      </c>
      <c r="E19" s="49">
        <f t="shared" si="2"/>
        <v>18093815.209999997</v>
      </c>
      <c r="F19" s="49">
        <f t="shared" si="2"/>
        <v>17454711.5</v>
      </c>
      <c r="G19" s="49">
        <f t="shared" si="2"/>
        <v>31484136.681431372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43284453.001431368</v>
      </c>
      <c r="C26" s="49">
        <v>6293498.8900000006</v>
      </c>
      <c r="D26" s="49">
        <v>49577951.891431369</v>
      </c>
      <c r="E26" s="49">
        <v>18093815.209999997</v>
      </c>
      <c r="F26" s="49">
        <v>17454711.5</v>
      </c>
      <c r="G26" s="49">
        <f>+D26-E26</f>
        <v>31484136.681431372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43284453.001431368</v>
      </c>
      <c r="C77" s="4">
        <f t="shared" ref="C77:G77" si="10">C43+C9</f>
        <v>6293498.8900000006</v>
      </c>
      <c r="D77" s="4">
        <f t="shared" si="10"/>
        <v>49577951.891431369</v>
      </c>
      <c r="E77" s="4">
        <f t="shared" si="10"/>
        <v>18093815.209999997</v>
      </c>
      <c r="F77" s="4">
        <f t="shared" si="10"/>
        <v>17454711.5</v>
      </c>
      <c r="G77" s="4">
        <f t="shared" si="10"/>
        <v>31484136.681431372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8 B27:G77 B20:G25 C19:G1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D10" sqref="D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6" t="s">
        <v>437</v>
      </c>
      <c r="B1" s="149"/>
      <c r="C1" s="149"/>
      <c r="D1" s="149"/>
      <c r="E1" s="149"/>
      <c r="F1" s="149"/>
      <c r="G1" s="150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1" t="s">
        <v>439</v>
      </c>
      <c r="B7" s="154" t="s">
        <v>304</v>
      </c>
      <c r="C7" s="154"/>
      <c r="D7" s="154"/>
      <c r="E7" s="154"/>
      <c r="F7" s="154"/>
      <c r="G7" s="154" t="s">
        <v>305</v>
      </c>
    </row>
    <row r="8" spans="1:7" ht="30" x14ac:dyDescent="0.25">
      <c r="A8" s="152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4"/>
    </row>
    <row r="9" spans="1:7" ht="15.75" customHeight="1" x14ac:dyDescent="0.25">
      <c r="A9" s="27" t="s">
        <v>440</v>
      </c>
      <c r="B9" s="123">
        <f>SUM(B10,B11,B12,B15,B16,B19)</f>
        <v>32691195.004251365</v>
      </c>
      <c r="C9" s="123">
        <f t="shared" ref="C9:G9" si="0">SUM(C10,C11,C12,C15,C16,C19)</f>
        <v>0</v>
      </c>
      <c r="D9" s="123">
        <f t="shared" si="0"/>
        <v>32691195.004251365</v>
      </c>
      <c r="E9" s="123">
        <f t="shared" si="0"/>
        <v>13978862.499999998</v>
      </c>
      <c r="F9" s="123">
        <f t="shared" si="0"/>
        <v>13396061.789999997</v>
      </c>
      <c r="G9" s="123">
        <f t="shared" si="0"/>
        <v>18712332.504251368</v>
      </c>
    </row>
    <row r="10" spans="1:7" x14ac:dyDescent="0.25">
      <c r="A10" s="60" t="s">
        <v>441</v>
      </c>
      <c r="B10" s="77">
        <v>32691195.004251365</v>
      </c>
      <c r="C10" s="77">
        <v>0</v>
      </c>
      <c r="D10" s="77">
        <v>32691195.004251365</v>
      </c>
      <c r="E10" s="77">
        <v>13978862.499999998</v>
      </c>
      <c r="F10" s="77">
        <v>13396061.789999997</v>
      </c>
      <c r="G10" s="79">
        <f>D10-E10</f>
        <v>18712332.504251368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32691195.004251365</v>
      </c>
      <c r="C33" s="37">
        <f t="shared" ref="C33:G33" si="8">C21+C9</f>
        <v>0</v>
      </c>
      <c r="D33" s="37">
        <f t="shared" si="8"/>
        <v>32691195.004251365</v>
      </c>
      <c r="E33" s="37">
        <f t="shared" si="8"/>
        <v>13978862.499999998</v>
      </c>
      <c r="F33" s="37">
        <f t="shared" si="8"/>
        <v>13396061.789999997</v>
      </c>
      <c r="G33" s="37">
        <f t="shared" si="8"/>
        <v>18712332.504251368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Miguel</cp:lastModifiedBy>
  <cp:revision/>
  <dcterms:created xsi:type="dcterms:W3CDTF">2023-03-16T22:14:51Z</dcterms:created>
  <dcterms:modified xsi:type="dcterms:W3CDTF">2023-07-24T00:06:41Z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