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FIDEICOMISO TRIMESTRAL ENE- MAR 2018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3250" windowHeight="1042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b)'!$A$21</definedName>
    <definedName name="GASTO_E_FIN">'Formato 6 b)'!$A$30</definedName>
    <definedName name="GASTO_E_FIN_01">'Formato 6 b)'!$B$30</definedName>
    <definedName name="GASTO_E_FIN_02">'Formato 6 b)'!$C$30</definedName>
    <definedName name="GASTO_E_FIN_03">'Formato 6 b)'!$D$30</definedName>
    <definedName name="GASTO_E_FIN_04">'Formato 6 b)'!$E$30</definedName>
    <definedName name="GASTO_E_FIN_05">'Formato 6 b)'!$F$30</definedName>
    <definedName name="GASTO_E_FIN_06">'Formato 6 b)'!$G$30</definedName>
    <definedName name="GASTO_E_T1">'Formato 6 b)'!$B$21</definedName>
    <definedName name="GASTO_E_T2">'Formato 6 b)'!$C$21</definedName>
    <definedName name="GASTO_E_T3">'Formato 6 b)'!$D$21</definedName>
    <definedName name="GASTO_E_T4">'Formato 6 b)'!$E$21</definedName>
    <definedName name="GASTO_E_T5">'Formato 6 b)'!$F$21</definedName>
    <definedName name="GASTO_E_T6">'Formato 6 b)'!$G$21</definedName>
    <definedName name="GASTO_NE">'Formato 6 b)'!$A$9</definedName>
    <definedName name="GASTO_NE_FIN">'Formato 6 b)'!$A$20</definedName>
    <definedName name="GASTO_NE_FIN_01">'Formato 6 b)'!$B$20</definedName>
    <definedName name="GASTO_NE_FIN_02">'Formato 6 b)'!$C$20</definedName>
    <definedName name="GASTO_NE_FIN_03">'Formato 6 b)'!$D$20</definedName>
    <definedName name="GASTO_NE_FIN_04">'Formato 6 b)'!$E$20</definedName>
    <definedName name="GASTO_NE_FIN_05">'Formato 6 b)'!$F$20</definedName>
    <definedName name="GASTO_NE_FIN_06">'Formato 6 b)'!$G$20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b)'!$B$31</definedName>
    <definedName name="TOTAL_E_T2">'Formato 6 b)'!$C$31</definedName>
    <definedName name="TOTAL_E_T3">'Formato 6 b)'!$D$31</definedName>
    <definedName name="TOTAL_E_T4">'Formato 6 b)'!$E$31</definedName>
    <definedName name="TOTAL_E_T5">'Formato 6 b)'!$F$31</definedName>
    <definedName name="TOTAL_E_T6">'Formato 6 b)'!$G$31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B9" i="1"/>
  <c r="B47" i="1"/>
  <c r="C60" i="1"/>
  <c r="B60" i="1"/>
  <c r="G7" i="12" l="1"/>
  <c r="B19" i="8"/>
  <c r="B20" i="2"/>
  <c r="F68" i="1"/>
  <c r="E68" i="1"/>
  <c r="E19" i="1"/>
  <c r="E9" i="1"/>
  <c r="B17" i="1"/>
  <c r="C17" i="1"/>
  <c r="B48" i="4"/>
  <c r="B133" i="6" l="1"/>
  <c r="B85" i="6"/>
  <c r="E31" i="1" l="1"/>
  <c r="B31" i="1"/>
  <c r="B25" i="1" l="1"/>
  <c r="B8" i="10" l="1"/>
  <c r="S3" i="24"/>
  <c r="P51" i="24"/>
  <c r="G39" i="5"/>
  <c r="D39" i="5"/>
  <c r="C37" i="4"/>
  <c r="C40" i="4"/>
  <c r="C44" i="4" s="1"/>
  <c r="C11" i="4" s="1"/>
  <c r="C8" i="4" s="1"/>
  <c r="Q2" i="18" s="1"/>
  <c r="G137" i="6"/>
  <c r="C137" i="6"/>
  <c r="D137" i="6"/>
  <c r="E137" i="6"/>
  <c r="F137" i="6"/>
  <c r="B137" i="6"/>
  <c r="R55" i="24"/>
  <c r="T55" i="24"/>
  <c r="C6" i="23"/>
  <c r="C7" i="23" s="1"/>
  <c r="H25" i="23"/>
  <c r="G25" i="23"/>
  <c r="F25" i="23"/>
  <c r="E25" i="23"/>
  <c r="D25" i="23"/>
  <c r="G71" i="8"/>
  <c r="G10" i="8"/>
  <c r="G19" i="8"/>
  <c r="G9" i="8" s="1"/>
  <c r="U2" i="26" s="1"/>
  <c r="G27" i="8"/>
  <c r="G37" i="8"/>
  <c r="B7" i="13"/>
  <c r="U11" i="24"/>
  <c r="G16" i="5"/>
  <c r="G28" i="5"/>
  <c r="G35" i="5"/>
  <c r="G37" i="5"/>
  <c r="G41" i="5"/>
  <c r="G42" i="5" s="1"/>
  <c r="U35" i="20" s="1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 s="1"/>
  <c r="D7" i="13"/>
  <c r="D29" i="13" s="1"/>
  <c r="R22" i="31" s="1"/>
  <c r="E7" i="13"/>
  <c r="E29" i="13" s="1"/>
  <c r="S22" i="31" s="1"/>
  <c r="F7" i="13"/>
  <c r="F29" i="13" s="1"/>
  <c r="T22" i="31" s="1"/>
  <c r="G7" i="13"/>
  <c r="G29" i="13" s="1"/>
  <c r="U22" i="31" s="1"/>
  <c r="Q2" i="31"/>
  <c r="R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 s="1"/>
  <c r="C7" i="12"/>
  <c r="C31" i="12" s="1"/>
  <c r="Q23" i="30" s="1"/>
  <c r="D7" i="12"/>
  <c r="D31" i="12"/>
  <c r="R23" i="30" s="1"/>
  <c r="E7" i="12"/>
  <c r="E31" i="12" s="1"/>
  <c r="S23" i="30" s="1"/>
  <c r="F7" i="12"/>
  <c r="F31" i="12" s="1"/>
  <c r="T23" i="30" s="1"/>
  <c r="G31" i="12"/>
  <c r="U23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Q2" i="30"/>
  <c r="R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C30" i="11" s="1"/>
  <c r="Q22" i="29" s="1"/>
  <c r="D8" i="11"/>
  <c r="D30" i="11"/>
  <c r="R22" i="29" s="1"/>
  <c r="E8" i="11"/>
  <c r="F8" i="11"/>
  <c r="F30" i="11" s="1"/>
  <c r="T22" i="29" s="1"/>
  <c r="G8" i="11"/>
  <c r="G30" i="11"/>
  <c r="U22" i="29" s="1"/>
  <c r="R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 s="1"/>
  <c r="E32" i="10"/>
  <c r="S23" i="28" s="1"/>
  <c r="G32" i="10"/>
  <c r="U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 s="1"/>
  <c r="P22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F9" i="9"/>
  <c r="T2" i="27" s="1"/>
  <c r="G9" i="9"/>
  <c r="U2" i="27" s="1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 s="1"/>
  <c r="D24" i="9"/>
  <c r="R16" i="27" s="1"/>
  <c r="D28" i="9"/>
  <c r="D21" i="9"/>
  <c r="R13" i="27" s="1"/>
  <c r="E24" i="9"/>
  <c r="E28" i="9"/>
  <c r="E21" i="9"/>
  <c r="S13" i="27" s="1"/>
  <c r="F24" i="9"/>
  <c r="T16" i="27" s="1"/>
  <c r="F28" i="9"/>
  <c r="F21" i="9"/>
  <c r="T13" i="27" s="1"/>
  <c r="G24" i="9"/>
  <c r="G28" i="9"/>
  <c r="G21" i="9"/>
  <c r="U13" i="27" s="1"/>
  <c r="Q14" i="27"/>
  <c r="R14" i="27"/>
  <c r="S14" i="27"/>
  <c r="T14" i="27"/>
  <c r="U14" i="27"/>
  <c r="Q15" i="27"/>
  <c r="R15" i="27"/>
  <c r="S15" i="27"/>
  <c r="T15" i="27"/>
  <c r="U15" i="27"/>
  <c r="Q16" i="27"/>
  <c r="S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 s="1"/>
  <c r="E33" i="9"/>
  <c r="S24" i="27" s="1"/>
  <c r="G33" i="9"/>
  <c r="U24" i="27" s="1"/>
  <c r="P3" i="27"/>
  <c r="P4" i="27"/>
  <c r="P5" i="27"/>
  <c r="P6" i="27"/>
  <c r="P7" i="27"/>
  <c r="P8" i="27"/>
  <c r="P9" i="27"/>
  <c r="P10" i="27"/>
  <c r="P11" i="27"/>
  <c r="P12" i="27"/>
  <c r="B24" i="9"/>
  <c r="B28" i="9"/>
  <c r="B21" i="9" s="1"/>
  <c r="P13" i="27" s="1"/>
  <c r="P14" i="27"/>
  <c r="P15" i="27"/>
  <c r="P16" i="27"/>
  <c r="P17" i="27"/>
  <c r="P18" i="27"/>
  <c r="P19" i="27"/>
  <c r="P21" i="27"/>
  <c r="P22" i="27"/>
  <c r="P23" i="27"/>
  <c r="B9" i="9"/>
  <c r="A5" i="27"/>
  <c r="A4" i="27"/>
  <c r="A3" i="27"/>
  <c r="A2" i="27"/>
  <c r="C10" i="8"/>
  <c r="C19" i="8"/>
  <c r="Q12" i="26" s="1"/>
  <c r="C27" i="8"/>
  <c r="Q20" i="26" s="1"/>
  <c r="C37" i="8"/>
  <c r="D10" i="8"/>
  <c r="R3" i="26" s="1"/>
  <c r="D19" i="8"/>
  <c r="R12" i="26" s="1"/>
  <c r="D27" i="8"/>
  <c r="D37" i="8"/>
  <c r="E10" i="8"/>
  <c r="E19" i="8"/>
  <c r="S12" i="26" s="1"/>
  <c r="E27" i="8"/>
  <c r="S20" i="26" s="1"/>
  <c r="E37" i="8"/>
  <c r="F10" i="8"/>
  <c r="T3" i="26" s="1"/>
  <c r="F19" i="8"/>
  <c r="F27" i="8"/>
  <c r="F37" i="8"/>
  <c r="Q3" i="26"/>
  <c r="S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Q36" i="26" s="1"/>
  <c r="C53" i="8"/>
  <c r="C61" i="8"/>
  <c r="C71" i="8"/>
  <c r="C43" i="8"/>
  <c r="Q35" i="26" s="1"/>
  <c r="D44" i="8"/>
  <c r="D53" i="8"/>
  <c r="D61" i="8"/>
  <c r="R53" i="26" s="1"/>
  <c r="D71" i="8"/>
  <c r="D43" i="8"/>
  <c r="R35" i="26" s="1"/>
  <c r="E44" i="8"/>
  <c r="S36" i="26" s="1"/>
  <c r="E53" i="8"/>
  <c r="E61" i="8"/>
  <c r="E71" i="8"/>
  <c r="E43" i="8"/>
  <c r="S35" i="26" s="1"/>
  <c r="F44" i="8"/>
  <c r="F53" i="8"/>
  <c r="F61" i="8"/>
  <c r="T53" i="26" s="1"/>
  <c r="F71" i="8"/>
  <c r="F43" i="8"/>
  <c r="T35" i="26" s="1"/>
  <c r="G44" i="8"/>
  <c r="G43" i="8" s="1"/>
  <c r="G53" i="8"/>
  <c r="G61" i="8"/>
  <c r="R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B53" i="8"/>
  <c r="B61" i="8"/>
  <c r="P53" i="26" s="1"/>
  <c r="B71" i="8"/>
  <c r="B43" i="8"/>
  <c r="B10" i="8"/>
  <c r="B9" i="8"/>
  <c r="B27" i="8"/>
  <c r="B37" i="8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G21" i="7"/>
  <c r="U3" i="25" s="1"/>
  <c r="F9" i="7"/>
  <c r="T2" i="25" s="1"/>
  <c r="F21" i="7"/>
  <c r="E9" i="7"/>
  <c r="S2" i="25" s="1"/>
  <c r="E21" i="7"/>
  <c r="D9" i="7"/>
  <c r="R2" i="25" s="1"/>
  <c r="D21" i="7"/>
  <c r="C9" i="7"/>
  <c r="Q2" i="25" s="1"/>
  <c r="C21" i="7"/>
  <c r="B9" i="7"/>
  <c r="P2" i="25" s="1"/>
  <c r="B21" i="7"/>
  <c r="Q3" i="25"/>
  <c r="A3" i="25"/>
  <c r="A4" i="25"/>
  <c r="A2" i="25"/>
  <c r="A87" i="24"/>
  <c r="C85" i="6"/>
  <c r="C93" i="6"/>
  <c r="C103" i="6"/>
  <c r="Q95" i="24" s="1"/>
  <c r="C113" i="6"/>
  <c r="C123" i="6"/>
  <c r="Q115" i="24" s="1"/>
  <c r="C133" i="6"/>
  <c r="C146" i="6"/>
  <c r="C150" i="6"/>
  <c r="Q142" i="24" s="1"/>
  <c r="D85" i="6"/>
  <c r="R77" i="24" s="1"/>
  <c r="D93" i="6"/>
  <c r="D103" i="6"/>
  <c r="D113" i="6"/>
  <c r="R105" i="24" s="1"/>
  <c r="D123" i="6"/>
  <c r="D133" i="6"/>
  <c r="R125" i="24" s="1"/>
  <c r="D146" i="6"/>
  <c r="R138" i="24" s="1"/>
  <c r="D150" i="6"/>
  <c r="E85" i="6"/>
  <c r="E93" i="6"/>
  <c r="E103" i="6"/>
  <c r="S95" i="24" s="1"/>
  <c r="E113" i="6"/>
  <c r="E123" i="6"/>
  <c r="S115" i="24" s="1"/>
  <c r="E133" i="6"/>
  <c r="E146" i="6"/>
  <c r="E150" i="6"/>
  <c r="S142" i="24" s="1"/>
  <c r="F85" i="6"/>
  <c r="T77" i="24" s="1"/>
  <c r="F93" i="6"/>
  <c r="F103" i="6"/>
  <c r="F113" i="6"/>
  <c r="T105" i="24" s="1"/>
  <c r="F123" i="6"/>
  <c r="F133" i="6"/>
  <c r="T125" i="24" s="1"/>
  <c r="F146" i="6"/>
  <c r="T138" i="24" s="1"/>
  <c r="F150" i="6"/>
  <c r="G85" i="6"/>
  <c r="G93" i="6"/>
  <c r="G103" i="6"/>
  <c r="U95" i="24" s="1"/>
  <c r="G113" i="6"/>
  <c r="G123" i="6"/>
  <c r="U115" i="24" s="1"/>
  <c r="G133" i="6"/>
  <c r="G146" i="6"/>
  <c r="G150" i="6"/>
  <c r="U142" i="24" s="1"/>
  <c r="Q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R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S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S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S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R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41" i="24"/>
  <c r="R21" i="24"/>
  <c r="R41" i="24"/>
  <c r="S21" i="24"/>
  <c r="T21" i="24"/>
  <c r="T41" i="24"/>
  <c r="U21" i="24"/>
  <c r="U31" i="24"/>
  <c r="U51" i="24"/>
  <c r="B93" i="6"/>
  <c r="B103" i="6"/>
  <c r="B113" i="6"/>
  <c r="B123" i="6"/>
  <c r="B146" i="6"/>
  <c r="P138" i="24" s="1"/>
  <c r="B150" i="6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R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R31" i="24"/>
  <c r="T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S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S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7" i="5"/>
  <c r="U57" i="20"/>
  <c r="U58" i="20"/>
  <c r="U60" i="20"/>
  <c r="U61" i="20"/>
  <c r="G75" i="5"/>
  <c r="U62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 s="1"/>
  <c r="D41" i="5"/>
  <c r="R34" i="20" s="1"/>
  <c r="E41" i="5"/>
  <c r="S34" i="20" s="1"/>
  <c r="F41" i="5"/>
  <c r="T34" i="20" s="1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 s="1"/>
  <c r="P60" i="20"/>
  <c r="P58" i="20"/>
  <c r="B67" i="5"/>
  <c r="P57" i="20" s="1"/>
  <c r="B45" i="5"/>
  <c r="B65" i="5" s="1"/>
  <c r="P56" i="20" s="1"/>
  <c r="B54" i="5"/>
  <c r="B59" i="5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B16" i="5"/>
  <c r="P10" i="20" s="1"/>
  <c r="B28" i="5"/>
  <c r="B35" i="5"/>
  <c r="B37" i="5"/>
  <c r="B41" i="5"/>
  <c r="P34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B6" i="1" s="1"/>
  <c r="F18" i="23"/>
  <c r="K6" i="3"/>
  <c r="E18" i="23"/>
  <c r="J6" i="3"/>
  <c r="D18" i="23"/>
  <c r="I6" i="3"/>
  <c r="F6" i="1"/>
  <c r="E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5" i="9"/>
  <c r="A5" i="8"/>
  <c r="A5" i="7"/>
  <c r="A5" i="6"/>
  <c r="A4" i="5"/>
  <c r="A4" i="4"/>
  <c r="A4" i="3"/>
  <c r="A4" i="2"/>
  <c r="A4" i="1"/>
  <c r="K14" i="3"/>
  <c r="Y4" i="17" s="1"/>
  <c r="J14" i="3"/>
  <c r="X4" i="17" s="1"/>
  <c r="I14" i="3"/>
  <c r="W4" i="17" s="1"/>
  <c r="I8" i="3"/>
  <c r="I20" i="3" s="1"/>
  <c r="W5" i="17" s="1"/>
  <c r="H14" i="3"/>
  <c r="G14" i="3"/>
  <c r="U4" i="17" s="1"/>
  <c r="E14" i="3"/>
  <c r="K8" i="3"/>
  <c r="K20" i="3" s="1"/>
  <c r="Y5" i="17" s="1"/>
  <c r="J8" i="3"/>
  <c r="H8" i="3"/>
  <c r="V3" i="17" s="1"/>
  <c r="G8" i="3"/>
  <c r="E8" i="3"/>
  <c r="S3" i="17" s="1"/>
  <c r="F41" i="2"/>
  <c r="E41" i="2"/>
  <c r="S17" i="16" s="1"/>
  <c r="D41" i="2"/>
  <c r="R17" i="16" s="1"/>
  <c r="C41" i="2"/>
  <c r="Q17" i="16" s="1"/>
  <c r="H27" i="2"/>
  <c r="G27" i="2"/>
  <c r="U15" i="16" s="1"/>
  <c r="F27" i="2"/>
  <c r="E27" i="2"/>
  <c r="S15" i="16" s="1"/>
  <c r="D27" i="2"/>
  <c r="C27" i="2"/>
  <c r="Q15" i="16" s="1"/>
  <c r="B41" i="2"/>
  <c r="B27" i="2"/>
  <c r="P15" i="16" s="1"/>
  <c r="H22" i="2"/>
  <c r="G22" i="2"/>
  <c r="U14" i="16" s="1"/>
  <c r="F22" i="2"/>
  <c r="E22" i="2"/>
  <c r="S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B63" i="4"/>
  <c r="B55" i="4"/>
  <c r="B53" i="4"/>
  <c r="B49" i="4"/>
  <c r="B57" i="4" s="1"/>
  <c r="B59" i="4" s="1"/>
  <c r="B37" i="4"/>
  <c r="B44" i="4"/>
  <c r="B29" i="4"/>
  <c r="B17" i="4"/>
  <c r="B13" i="4"/>
  <c r="B72" i="4"/>
  <c r="P38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8" i="18"/>
  <c r="P29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Q57" i="15" s="1"/>
  <c r="F23" i="1"/>
  <c r="Q71" i="15" s="1"/>
  <c r="F27" i="1"/>
  <c r="Q76" i="15" s="1"/>
  <c r="F31" i="1"/>
  <c r="F38" i="1"/>
  <c r="Q87" i="15" s="1"/>
  <c r="F63" i="1"/>
  <c r="Q106" i="15" s="1"/>
  <c r="Q107" i="15"/>
  <c r="Q108" i="15"/>
  <c r="Q109" i="15"/>
  <c r="Q110" i="15"/>
  <c r="Q111" i="15"/>
  <c r="Q112" i="15"/>
  <c r="Q113" i="15"/>
  <c r="Q114" i="15"/>
  <c r="Q115" i="15"/>
  <c r="F75" i="1"/>
  <c r="Q116" i="15" s="1"/>
  <c r="Q117" i="15"/>
  <c r="Q118" i="15"/>
  <c r="E23" i="1"/>
  <c r="E27" i="1"/>
  <c r="E38" i="1"/>
  <c r="P87" i="15" s="1"/>
  <c r="E57" i="1"/>
  <c r="E63" i="1"/>
  <c r="P106" i="15" s="1"/>
  <c r="E75" i="1"/>
  <c r="P117" i="15"/>
  <c r="P118" i="15"/>
  <c r="P116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12" i="15"/>
  <c r="C25" i="1"/>
  <c r="Q20" i="15" s="1"/>
  <c r="C31" i="1"/>
  <c r="C38" i="1"/>
  <c r="Q34" i="15" s="1"/>
  <c r="C41" i="1"/>
  <c r="Q37" i="15" s="1"/>
  <c r="Q53" i="15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G70" i="5"/>
  <c r="E70" i="5"/>
  <c r="C70" i="4"/>
  <c r="D70" i="4"/>
  <c r="R37" i="18" s="1"/>
  <c r="C68" i="4"/>
  <c r="D68" i="4"/>
  <c r="C64" i="4"/>
  <c r="D64" i="4"/>
  <c r="C63" i="4"/>
  <c r="D63" i="4"/>
  <c r="R32" i="18" s="1"/>
  <c r="C48" i="4"/>
  <c r="C55" i="4"/>
  <c r="D55" i="4"/>
  <c r="R31" i="18" s="1"/>
  <c r="C53" i="4"/>
  <c r="D53" i="4"/>
  <c r="R30" i="18" s="1"/>
  <c r="D48" i="4"/>
  <c r="R26" i="18" s="1"/>
  <c r="C49" i="4"/>
  <c r="D49" i="4"/>
  <c r="R27" i="18" s="1"/>
  <c r="C29" i="4"/>
  <c r="D29" i="4"/>
  <c r="D40" i="4"/>
  <c r="D37" i="4"/>
  <c r="R19" i="18" s="1"/>
  <c r="C17" i="4"/>
  <c r="Q9" i="18" s="1"/>
  <c r="C13" i="4"/>
  <c r="Q6" i="18" s="1"/>
  <c r="D13" i="4"/>
  <c r="R6" i="18" s="1"/>
  <c r="V4" i="17"/>
  <c r="T17" i="16"/>
  <c r="P17" i="16"/>
  <c r="R15" i="16"/>
  <c r="T15" i="16"/>
  <c r="V15" i="16"/>
  <c r="V14" i="16"/>
  <c r="C13" i="2"/>
  <c r="Q8" i="16"/>
  <c r="D13" i="2"/>
  <c r="R8" i="16"/>
  <c r="E13" i="2"/>
  <c r="S8" i="16"/>
  <c r="F13" i="2"/>
  <c r="T8" i="16"/>
  <c r="G13" i="2"/>
  <c r="H13" i="2"/>
  <c r="V8" i="16" s="1"/>
  <c r="B13" i="2"/>
  <c r="P8" i="16" s="1"/>
  <c r="C9" i="2"/>
  <c r="Q4" i="16" s="1"/>
  <c r="D9" i="2"/>
  <c r="R4" i="16" s="1"/>
  <c r="E9" i="2"/>
  <c r="S4" i="16" s="1"/>
  <c r="F9" i="2"/>
  <c r="T4" i="16" s="1"/>
  <c r="G9" i="2"/>
  <c r="U4" i="16" s="1"/>
  <c r="H9" i="2"/>
  <c r="V4" i="16" s="1"/>
  <c r="B9" i="2"/>
  <c r="P4" i="16" s="1"/>
  <c r="P4" i="15"/>
  <c r="R22" i="18"/>
  <c r="Q30" i="18"/>
  <c r="R36" i="18"/>
  <c r="Q22" i="18"/>
  <c r="Q27" i="18"/>
  <c r="Q32" i="18"/>
  <c r="Q36" i="18"/>
  <c r="R15" i="18"/>
  <c r="Q31" i="18"/>
  <c r="R33" i="18"/>
  <c r="Q19" i="18"/>
  <c r="Q15" i="18"/>
  <c r="Q26" i="18"/>
  <c r="Q33" i="18"/>
  <c r="Q37" i="18"/>
  <c r="U8" i="16"/>
  <c r="T14" i="16"/>
  <c r="B8" i="2"/>
  <c r="D8" i="2"/>
  <c r="D20" i="2" s="1"/>
  <c r="R13" i="16" s="1"/>
  <c r="C72" i="4"/>
  <c r="H8" i="2"/>
  <c r="H20" i="2" s="1"/>
  <c r="V13" i="16" s="1"/>
  <c r="C74" i="4"/>
  <c r="Q39" i="18" s="1"/>
  <c r="Q38" i="18"/>
  <c r="Q25" i="18"/>
  <c r="P3" i="16"/>
  <c r="P39" i="18"/>
  <c r="Q5" i="18"/>
  <c r="P12" i="16"/>
  <c r="P13" i="16"/>
  <c r="W3" i="17" l="1"/>
  <c r="Y3" i="17"/>
  <c r="U2" i="31"/>
  <c r="C70" i="5"/>
  <c r="P5" i="18"/>
  <c r="B8" i="4"/>
  <c r="B62" i="1"/>
  <c r="P54" i="15" s="1"/>
  <c r="P57" i="15"/>
  <c r="E47" i="1"/>
  <c r="R3" i="16"/>
  <c r="V3" i="16"/>
  <c r="C8" i="2"/>
  <c r="F8" i="2"/>
  <c r="E8" i="2"/>
  <c r="D44" i="4"/>
  <c r="G8" i="2"/>
  <c r="D72" i="4"/>
  <c r="C57" i="4"/>
  <c r="C59" i="4" s="1"/>
  <c r="E79" i="1"/>
  <c r="F47" i="1"/>
  <c r="Q95" i="15" s="1"/>
  <c r="P27" i="18"/>
  <c r="J20" i="3"/>
  <c r="X5" i="17" s="1"/>
  <c r="P37" i="20"/>
  <c r="B77" i="8"/>
  <c r="P68" i="26" s="1"/>
  <c r="P2" i="26"/>
  <c r="U35" i="26"/>
  <c r="G77" i="8"/>
  <c r="U68" i="26" s="1"/>
  <c r="U36" i="26"/>
  <c r="F9" i="8"/>
  <c r="F77" i="8" s="1"/>
  <c r="T68" i="26" s="1"/>
  <c r="E9" i="8"/>
  <c r="D9" i="8"/>
  <c r="D77" i="8" s="1"/>
  <c r="R68" i="26" s="1"/>
  <c r="C9" i="8"/>
  <c r="B33" i="9"/>
  <c r="P24" i="27" s="1"/>
  <c r="P20" i="27"/>
  <c r="F33" i="9"/>
  <c r="T24" i="27" s="1"/>
  <c r="D33" i="9"/>
  <c r="R24" i="27" s="1"/>
  <c r="F32" i="10"/>
  <c r="T23" i="28" s="1"/>
  <c r="D32" i="10"/>
  <c r="R23" i="28" s="1"/>
  <c r="T2" i="29"/>
  <c r="E30" i="11"/>
  <c r="S22" i="29" s="1"/>
  <c r="S2" i="31"/>
  <c r="B32" i="10"/>
  <c r="P23" i="28" s="1"/>
  <c r="H20" i="3"/>
  <c r="V5" i="17" s="1"/>
  <c r="F31" i="7"/>
  <c r="T4" i="25" s="1"/>
  <c r="G31" i="7"/>
  <c r="U4" i="25" s="1"/>
  <c r="P11" i="24"/>
  <c r="E31" i="7"/>
  <c r="S4" i="25" s="1"/>
  <c r="B31" i="7"/>
  <c r="P4" i="25" s="1"/>
  <c r="C31" i="7"/>
  <c r="Q4" i="25" s="1"/>
  <c r="D31" i="7"/>
  <c r="R4" i="25" s="1"/>
  <c r="S3" i="25"/>
  <c r="X3" i="17"/>
  <c r="G20" i="3"/>
  <c r="U5" i="17" s="1"/>
  <c r="E20" i="3"/>
  <c r="S5" i="17" s="1"/>
  <c r="P3" i="25"/>
  <c r="T3" i="25"/>
  <c r="T2" i="30"/>
  <c r="U2" i="30"/>
  <c r="S2" i="30"/>
  <c r="S2" i="29"/>
  <c r="Q2" i="29"/>
  <c r="P2" i="27"/>
  <c r="T2" i="26"/>
  <c r="S2" i="26"/>
  <c r="E77" i="8"/>
  <c r="S68" i="26" s="1"/>
  <c r="R2" i="26"/>
  <c r="Q2" i="26"/>
  <c r="C77" i="8"/>
  <c r="Q68" i="26" s="1"/>
  <c r="B84" i="6"/>
  <c r="P76" i="24" s="1"/>
  <c r="G84" i="6"/>
  <c r="U76" i="24" s="1"/>
  <c r="F84" i="6"/>
  <c r="T76" i="24" s="1"/>
  <c r="E84" i="6"/>
  <c r="S76" i="24" s="1"/>
  <c r="D84" i="6"/>
  <c r="R76" i="24" s="1"/>
  <c r="C84" i="6"/>
  <c r="Q76" i="24" s="1"/>
  <c r="U85" i="24"/>
  <c r="S85" i="24"/>
  <c r="Q85" i="24"/>
  <c r="Q2" i="24"/>
  <c r="P2" i="24"/>
  <c r="S31" i="24"/>
  <c r="Q31" i="24"/>
  <c r="U2" i="24"/>
  <c r="B159" i="6"/>
  <c r="P150" i="24" s="1"/>
  <c r="T2" i="24"/>
  <c r="U34" i="20"/>
  <c r="F70" i="5"/>
  <c r="D70" i="5"/>
  <c r="B70" i="5"/>
  <c r="C21" i="4"/>
  <c r="C23" i="4" s="1"/>
  <c r="D57" i="4"/>
  <c r="D59" i="4" s="1"/>
  <c r="Q12" i="18"/>
  <c r="P26" i="18"/>
  <c r="F79" i="1"/>
  <c r="P110" i="15"/>
  <c r="Q119" i="15"/>
  <c r="P95" i="15"/>
  <c r="Q67" i="15"/>
  <c r="E59" i="1"/>
  <c r="C47" i="1"/>
  <c r="Q42" i="15" s="1"/>
  <c r="P42" i="15"/>
  <c r="A2" i="6"/>
  <c r="A2" i="8"/>
  <c r="A2" i="5"/>
  <c r="A2" i="3"/>
  <c r="A2" i="1"/>
  <c r="A2" i="9"/>
  <c r="A2" i="7"/>
  <c r="A2" i="4"/>
  <c r="A2" i="2"/>
  <c r="A2" i="14"/>
  <c r="U3" i="17"/>
  <c r="S4" i="17"/>
  <c r="R3" i="25"/>
  <c r="F59" i="1" l="1"/>
  <c r="F159" i="6"/>
  <c r="T150" i="24" s="1"/>
  <c r="E81" i="1"/>
  <c r="P119" i="15"/>
  <c r="R38" i="18"/>
  <c r="D74" i="4"/>
  <c r="R39" i="18" s="1"/>
  <c r="D11" i="4"/>
  <c r="R25" i="18"/>
  <c r="F20" i="2"/>
  <c r="T13" i="16" s="1"/>
  <c r="T3" i="16"/>
  <c r="B21" i="4"/>
  <c r="P2" i="18"/>
  <c r="G20" i="2"/>
  <c r="U13" i="16" s="1"/>
  <c r="U3" i="16"/>
  <c r="E20" i="2"/>
  <c r="S13" i="16" s="1"/>
  <c r="S3" i="16"/>
  <c r="C20" i="2"/>
  <c r="Q13" i="16" s="1"/>
  <c r="Q3" i="16"/>
  <c r="C159" i="6"/>
  <c r="Q150" i="24" s="1"/>
  <c r="E159" i="6"/>
  <c r="S150" i="24" s="1"/>
  <c r="G159" i="6"/>
  <c r="U150" i="24" s="1"/>
  <c r="D159" i="6"/>
  <c r="R150" i="24" s="1"/>
  <c r="S2" i="24"/>
  <c r="R2" i="24"/>
  <c r="C25" i="4"/>
  <c r="Q13" i="18"/>
  <c r="P120" i="15"/>
  <c r="P104" i="15"/>
  <c r="C62" i="1"/>
  <c r="Q54" i="15" s="1"/>
  <c r="F81" i="1" l="1"/>
  <c r="Q120" i="15" s="1"/>
  <c r="Q104" i="15"/>
  <c r="B23" i="4"/>
  <c r="P12" i="18"/>
  <c r="R5" i="18"/>
  <c r="D8" i="4"/>
  <c r="C33" i="4"/>
  <c r="Q18" i="18" s="1"/>
  <c r="Q14" i="18"/>
  <c r="R2" i="18" l="1"/>
  <c r="D21" i="4"/>
  <c r="B25" i="4"/>
  <c r="P13" i="18"/>
  <c r="R12" i="18" l="1"/>
  <c r="D23" i="4"/>
  <c r="B33" i="4"/>
  <c r="P18" i="18" s="1"/>
  <c r="P14" i="18"/>
  <c r="D25" i="4" l="1"/>
  <c r="R13" i="18"/>
  <c r="D33" i="4" l="1"/>
  <c r="R18" i="18" s="1"/>
  <c r="R14" i="18"/>
</calcChain>
</file>

<file path=xl/sharedStrings.xml><?xml version="1.0" encoding="utf-8"?>
<sst xmlns="http://schemas.openxmlformats.org/spreadsheetml/2006/main" count="4245" uniqueCount="3315">
  <si>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</si>
  <si>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</si>
  <si>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</si>
  <si>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</si>
  <si>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</si>
  <si>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</si>
  <si>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</si>
  <si>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</si>
  <si>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</si>
  <si>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</si>
  <si>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</si>
  <si>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</si>
  <si>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</si>
  <si>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</si>
  <si>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</si>
  <si>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</si>
  <si>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</si>
  <si>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</si>
  <si>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</si>
  <si>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</si>
  <si>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</si>
  <si>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</si>
  <si>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</si>
  <si>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</si>
  <si>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</si>
  <si>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</si>
  <si>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</si>
  <si>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</si>
  <si>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</si>
  <si>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</si>
  <si>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</si>
  <si>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</si>
  <si>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</si>
  <si>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</si>
  <si>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</si>
  <si>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</si>
  <si>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</si>
  <si>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</si>
  <si>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</si>
  <si>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</si>
  <si>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</si>
  <si>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</si>
  <si>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</si>
  <si>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</si>
  <si>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</si>
  <si>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</si>
  <si>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</si>
  <si>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</si>
  <si>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</si>
  <si>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</si>
  <si>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</si>
  <si>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</si>
  <si>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</si>
  <si>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</si>
  <si>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</si>
  <si>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</si>
  <si>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</si>
  <si>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</si>
  <si>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</si>
  <si>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</si>
  <si>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</si>
  <si>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</si>
  <si>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</si>
  <si>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</si>
  <si>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</si>
  <si>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</si>
  <si>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</si>
  <si>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</si>
  <si>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</si>
  <si>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</si>
  <si>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</si>
  <si>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</si>
  <si>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</si>
  <si>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</si>
  <si>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</si>
  <si>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</si>
  <si>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</si>
  <si>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</si>
  <si>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</si>
  <si>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</si>
  <si>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</si>
  <si>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</si>
  <si>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</si>
  <si>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</si>
  <si>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</si>
  <si>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</si>
  <si>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</si>
  <si>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</si>
  <si>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</si>
  <si>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</si>
  <si>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</si>
  <si>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</si>
  <si>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</si>
  <si>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</si>
  <si>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</si>
  <si>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</si>
  <si>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</si>
  <si>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</si>
  <si>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</si>
  <si>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</si>
  <si>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</si>
  <si>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</si>
  <si>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</si>
  <si>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</si>
  <si>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</si>
  <si>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</si>
  <si>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</si>
  <si>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</si>
  <si>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</si>
  <si>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</si>
  <si>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</si>
  <si>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</si>
  <si>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</si>
  <si>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</si>
  <si>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</si>
  <si>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</si>
  <si>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</si>
  <si>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</si>
  <si>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</si>
  <si>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</si>
  <si>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</si>
  <si>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</si>
  <si>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</si>
  <si>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</si>
  <si>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</si>
  <si>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</si>
  <si>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</si>
  <si>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</si>
  <si>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</si>
  <si>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</si>
  <si>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</si>
  <si>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</si>
  <si>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</si>
  <si>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</si>
  <si>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</si>
  <si>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</si>
  <si>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</si>
  <si>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</si>
  <si>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</si>
  <si>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</si>
  <si>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</si>
  <si>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</si>
  <si>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</si>
  <si>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</si>
  <si>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</si>
  <si>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</si>
  <si>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</si>
  <si>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</si>
  <si>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</si>
  <si>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</si>
  <si>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</si>
  <si>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</si>
  <si>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</si>
  <si>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</si>
  <si>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</si>
  <si>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</si>
  <si>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</si>
  <si>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</si>
  <si>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</si>
  <si>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</si>
  <si>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</si>
  <si>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</si>
  <si>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</si>
  <si>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</si>
  <si>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</si>
  <si>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</si>
  <si>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</si>
  <si>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</si>
  <si>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</si>
  <si>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</si>
  <si>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</si>
  <si>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</si>
  <si>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</si>
  <si>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</si>
  <si>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</si>
  <si>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</si>
  <si>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</si>
  <si>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</si>
  <si>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</si>
  <si>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</si>
  <si>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</si>
  <si>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</si>
  <si>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</si>
  <si>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</si>
  <si>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</si>
  <si>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</si>
  <si>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</si>
  <si>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</si>
  <si>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</si>
  <si>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</si>
  <si>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</si>
  <si>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</si>
  <si>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</si>
  <si>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</si>
  <si>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</si>
  <si>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</si>
  <si>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</si>
  <si>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</si>
  <si>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</si>
  <si>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</si>
  <si>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</si>
  <si>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</si>
  <si>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</si>
  <si>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</si>
  <si>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</si>
  <si>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</si>
  <si>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</si>
  <si>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</si>
  <si>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</si>
  <si>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</si>
  <si>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</si>
  <si>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</si>
  <si>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</si>
  <si>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</si>
  <si>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</si>
  <si>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</si>
  <si>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</si>
  <si>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</si>
  <si>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</si>
  <si>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</si>
  <si>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</si>
  <si>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</si>
  <si>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</si>
  <si>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</si>
  <si>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</si>
  <si>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</si>
  <si>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</si>
  <si>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</si>
  <si>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</si>
  <si>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</si>
  <si>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</si>
  <si>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</si>
  <si>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</si>
  <si>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</si>
  <si>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</si>
  <si>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</si>
  <si>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</si>
  <si>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</si>
  <si>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</si>
  <si>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</si>
  <si>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</si>
  <si>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</si>
  <si>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</si>
  <si>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</si>
  <si>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</si>
  <si>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</si>
  <si>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</si>
  <si>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</si>
  <si>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</si>
  <si>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</si>
  <si>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</si>
  <si>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</si>
  <si>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</si>
  <si>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</si>
  <si>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</si>
  <si>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</si>
  <si>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</si>
  <si>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</si>
  <si>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</si>
  <si>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</si>
  <si>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</si>
  <si>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</si>
  <si>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</si>
  <si>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</si>
  <si>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</si>
  <si>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</si>
  <si>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</si>
  <si>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</si>
  <si>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</si>
  <si>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</si>
  <si>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</si>
  <si>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</si>
  <si>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</si>
  <si>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</si>
  <si>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</si>
  <si>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</si>
  <si>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</si>
  <si>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</si>
  <si>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</si>
  <si>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</si>
  <si>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</si>
  <si>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</si>
  <si>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</si>
  <si>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</si>
  <si>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</si>
  <si>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</si>
  <si>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</si>
  <si>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</si>
  <si>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</si>
  <si>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</si>
  <si>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</si>
  <si>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</si>
  <si>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</si>
  <si>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</si>
  <si>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</si>
  <si>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</si>
  <si>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</si>
  <si>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</si>
  <si>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</si>
  <si>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</si>
  <si>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</si>
  <si>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</si>
  <si>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</si>
  <si>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</si>
  <si>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</si>
  <si>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</si>
  <si>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</si>
  <si>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</si>
  <si>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</si>
  <si>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</si>
  <si>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</si>
  <si>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</si>
  <si>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</si>
  <si>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</si>
  <si>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</si>
  <si>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</si>
  <si>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</si>
  <si>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</si>
  <si>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</si>
  <si>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</si>
  <si>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</si>
  <si>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</si>
  <si>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</si>
  <si>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</si>
  <si>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</si>
  <si>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</si>
  <si>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</si>
  <si>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</si>
  <si>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</si>
  <si>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</si>
  <si>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</si>
  <si>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</si>
  <si>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</si>
  <si>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</si>
  <si>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</si>
  <si>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</si>
  <si>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</si>
  <si>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</si>
  <si>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</si>
  <si>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</si>
  <si>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</si>
  <si>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</si>
  <si>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</si>
  <si>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</si>
  <si>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</si>
  <si>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</si>
  <si>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</si>
  <si>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</si>
  <si>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</si>
  <si>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</si>
  <si>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</si>
  <si>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</si>
  <si>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</si>
  <si>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</si>
  <si>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</si>
  <si>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</si>
  <si>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</si>
  <si>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</si>
  <si>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</si>
  <si>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</si>
  <si>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</si>
  <si>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</si>
  <si>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</si>
  <si>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</si>
  <si>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</si>
  <si>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</si>
  <si>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</si>
  <si>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</si>
  <si>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</si>
  <si>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</si>
  <si>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</si>
  <si>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</si>
  <si>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</si>
  <si>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</si>
  <si>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</si>
  <si>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</si>
  <si>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</si>
  <si>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</si>
  <si>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</si>
  <si>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</si>
  <si>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</si>
  <si>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</si>
  <si>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</si>
  <si>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</si>
  <si>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</si>
  <si>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</si>
  <si>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</si>
  <si>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</si>
  <si>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</si>
  <si>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</si>
  <si>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</si>
  <si>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</si>
  <si>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</si>
  <si>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</si>
  <si>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</si>
  <si>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</si>
  <si>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</si>
  <si>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</si>
  <si>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</si>
  <si>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</si>
  <si>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</si>
  <si>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</si>
  <si>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</si>
  <si>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</si>
  <si>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</si>
  <si>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</si>
  <si>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</si>
  <si>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</si>
  <si>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</si>
  <si>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</si>
  <si>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</si>
  <si>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</si>
  <si>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</si>
  <si>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</si>
  <si>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</si>
  <si>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</si>
  <si>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</si>
  <si>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</si>
  <si>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</si>
  <si>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</si>
  <si>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</si>
  <si>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</si>
  <si>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</si>
  <si>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</si>
  <si>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</si>
  <si>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</si>
  <si>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</si>
  <si>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</si>
  <si>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</si>
  <si>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</si>
  <si>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</si>
  <si>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</si>
  <si>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</si>
  <si>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</si>
  <si>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</si>
  <si>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</si>
  <si>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</si>
  <si>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</si>
  <si>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</si>
  <si>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</si>
  <si>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</si>
  <si>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</si>
  <si>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</si>
  <si>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</si>
  <si>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</si>
  <si>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</si>
  <si>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</si>
  <si>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</si>
  <si>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</si>
  <si>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</si>
  <si>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</si>
  <si>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</si>
  <si>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</si>
  <si>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</si>
  <si>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</si>
  <si>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</si>
  <si>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</si>
  <si>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</si>
  <si>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</si>
  <si>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</si>
  <si>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</si>
  <si>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</si>
  <si>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</si>
  <si>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</si>
  <si>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</si>
  <si>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</si>
  <si>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</si>
  <si>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</si>
  <si>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</si>
  <si>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</si>
  <si>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</si>
  <si>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</si>
  <si>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</si>
  <si>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</si>
  <si>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</si>
  <si>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</si>
  <si>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</si>
  <si>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</si>
  <si>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</si>
  <si>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</si>
  <si>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</si>
  <si>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</si>
  <si>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</si>
  <si>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</si>
  <si>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</si>
  <si>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</si>
  <si>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</si>
  <si>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</si>
  <si>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</si>
  <si>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</si>
  <si>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</si>
  <si>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</si>
  <si>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</si>
  <si>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</si>
  <si>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</si>
  <si>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</si>
  <si>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</si>
  <si>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</si>
  <si>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</si>
  <si>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</si>
  <si>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</si>
  <si>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</si>
  <si>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</si>
  <si>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</si>
  <si>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</si>
  <si>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</si>
  <si>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</si>
  <si>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</si>
  <si>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</si>
  <si>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</si>
  <si>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</si>
  <si>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</si>
  <si>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</si>
  <si>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</si>
  <si>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</si>
  <si>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</si>
  <si>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</si>
  <si>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</si>
  <si>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</si>
  <si>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</si>
  <si>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</si>
  <si>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</si>
  <si>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</si>
  <si>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</si>
  <si>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</si>
  <si>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</si>
  <si>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</si>
  <si>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</si>
  <si>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</si>
  <si>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</si>
  <si>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</si>
  <si>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</si>
  <si>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</si>
  <si>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</si>
  <si>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</si>
  <si>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</si>
  <si>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</si>
  <si>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</si>
  <si>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</si>
  <si>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</si>
  <si>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</si>
  <si>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</si>
  <si>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</si>
  <si>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</si>
  <si>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</si>
  <si>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</si>
  <si>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</si>
  <si>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</si>
  <si>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</si>
  <si>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</si>
  <si>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</si>
  <si>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</si>
  <si>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</si>
  <si>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</si>
  <si>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</si>
  <si>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</si>
  <si>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</si>
  <si>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</si>
  <si>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</si>
  <si>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</si>
  <si>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</si>
  <si>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</si>
  <si>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</si>
  <si>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</si>
  <si>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</si>
  <si>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</si>
  <si>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</si>
  <si>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</si>
  <si>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</si>
  <si>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</si>
  <si>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</si>
  <si>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</si>
  <si>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</si>
  <si>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</si>
  <si>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</si>
  <si>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</si>
  <si>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</si>
  <si>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</si>
  <si>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</si>
  <si>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</si>
  <si>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</si>
  <si>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</si>
  <si>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</si>
  <si>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</si>
  <si>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</si>
  <si>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</si>
  <si>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</si>
  <si>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</si>
  <si>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</si>
  <si>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</si>
  <si>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</si>
  <si>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</si>
  <si>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</si>
  <si>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</si>
  <si>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</si>
  <si>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</si>
  <si>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</si>
  <si>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</si>
  <si>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</si>
  <si>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</si>
  <si>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</si>
  <si>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</si>
  <si>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</si>
  <si>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</si>
  <si>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</si>
  <si>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</si>
  <si>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</si>
  <si>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</si>
  <si>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</si>
  <si>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</si>
  <si>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</si>
  <si>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</si>
  <si>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</si>
  <si>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</si>
  <si>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</si>
  <si>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</si>
  <si>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</si>
  <si>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</si>
  <si>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</si>
  <si>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</si>
  <si>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</si>
  <si>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</si>
  <si>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</si>
  <si>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</si>
  <si>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</si>
  <si>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</si>
  <si>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</si>
  <si>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</si>
  <si>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</si>
  <si>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</si>
  <si>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</si>
  <si>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</si>
  <si>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</si>
  <si>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</si>
  <si>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</si>
  <si>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</si>
  <si>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</si>
  <si>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</si>
  <si>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</si>
  <si>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</si>
  <si>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</si>
  <si>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</si>
  <si>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</si>
  <si>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</si>
  <si>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</si>
  <si>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</si>
  <si>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</si>
  <si>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</si>
  <si>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</si>
  <si>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</si>
  <si>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</si>
  <si>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</si>
  <si>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</si>
  <si>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</si>
  <si>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</si>
  <si>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</si>
  <si>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</si>
  <si>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</si>
  <si>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</si>
  <si>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</si>
  <si>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</si>
  <si>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</si>
  <si>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</si>
  <si>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</si>
  <si>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</si>
  <si>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</si>
  <si>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</si>
  <si>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</si>
  <si>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</si>
  <si>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</si>
  <si>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</si>
  <si>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</si>
  <si>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</si>
  <si>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</si>
  <si>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</si>
  <si>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</si>
  <si>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</si>
  <si>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</si>
  <si>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</si>
  <si>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</si>
  <si>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</si>
  <si>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</si>
  <si>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</si>
  <si>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</si>
  <si>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</si>
  <si>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</si>
  <si>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</si>
  <si>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</si>
  <si>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</si>
  <si>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</si>
  <si>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</si>
  <si>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</si>
  <si>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</si>
  <si>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</si>
  <si>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</si>
  <si>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</si>
  <si>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</si>
  <si>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</si>
  <si>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</si>
  <si>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</si>
  <si>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</si>
  <si>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</si>
  <si>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</si>
  <si>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</si>
  <si>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</si>
  <si>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</si>
  <si>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</si>
  <si>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</si>
  <si>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</si>
  <si>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</si>
  <si>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</si>
  <si>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</si>
  <si>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</si>
  <si>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</si>
  <si>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</si>
  <si>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</si>
  <si>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</si>
  <si>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</si>
  <si>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</si>
  <si>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</si>
  <si>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</si>
  <si>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</si>
  <si>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</si>
  <si>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</si>
  <si>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</si>
  <si>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</si>
  <si>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</si>
  <si>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</si>
  <si>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</si>
  <si>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</si>
  <si>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</si>
  <si>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</si>
  <si>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</si>
  <si>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</si>
  <si>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</si>
  <si>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</si>
  <si>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</si>
  <si>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</si>
  <si>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</si>
  <si>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</si>
  <si>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</si>
  <si>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</si>
  <si>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</si>
  <si>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</si>
  <si>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</si>
  <si>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</si>
  <si>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</si>
  <si>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</si>
  <si>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</si>
  <si>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</si>
  <si>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</si>
  <si>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</si>
  <si>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</si>
  <si>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</si>
  <si>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</si>
  <si>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</si>
  <si>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</si>
  <si>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</si>
  <si>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</si>
  <si>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</si>
  <si>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</si>
  <si>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</si>
  <si>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</si>
  <si>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</si>
  <si>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</si>
  <si>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</si>
  <si>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</si>
  <si>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</si>
  <si>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</si>
  <si>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</si>
  <si>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</si>
  <si>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</si>
  <si>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</si>
  <si>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</si>
  <si>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</si>
  <si>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</si>
  <si>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</si>
  <si>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</si>
  <si>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</si>
  <si>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</si>
  <si>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</si>
  <si>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</si>
  <si>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</si>
  <si>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</si>
  <si>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</si>
  <si>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</si>
  <si>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</si>
  <si>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</si>
  <si>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</si>
  <si>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</si>
  <si>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</si>
  <si>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</si>
  <si>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</si>
  <si>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</si>
  <si>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</si>
  <si>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</si>
  <si>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</si>
  <si>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</si>
  <si>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</si>
  <si>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</si>
  <si>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</si>
  <si>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</si>
  <si>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</si>
  <si>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</si>
  <si>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</si>
  <si>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</si>
  <si>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</si>
  <si>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</si>
  <si>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</si>
  <si>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</si>
  <si>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</si>
  <si>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</si>
  <si>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</si>
  <si>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</si>
  <si>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</si>
  <si>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</si>
  <si>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</si>
  <si>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</si>
  <si>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</si>
  <si>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</si>
  <si>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</si>
  <si>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</si>
  <si>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</si>
  <si>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</si>
  <si>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</si>
  <si>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</si>
  <si>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</si>
  <si>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</si>
  <si>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</si>
  <si>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</si>
  <si>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</si>
  <si>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</si>
  <si>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</si>
  <si>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</si>
  <si>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</si>
  <si>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</si>
  <si>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</si>
  <si>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</si>
  <si>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</si>
  <si>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</si>
  <si>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</si>
  <si>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</si>
  <si>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</si>
  <si>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</si>
  <si>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</si>
  <si>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</si>
  <si>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</si>
  <si>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</si>
  <si>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</si>
  <si>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</si>
  <si>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</si>
  <si>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</si>
  <si>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</si>
  <si>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</si>
  <si>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</si>
  <si>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</si>
  <si>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</si>
  <si>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</si>
  <si>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</si>
  <si>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</si>
  <si>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</si>
  <si>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</si>
  <si>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</si>
  <si>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</si>
  <si>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</si>
  <si>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</si>
  <si>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</si>
  <si>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</si>
  <si>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</si>
  <si>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</si>
  <si>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</si>
  <si>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</si>
  <si>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</si>
  <si>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</si>
  <si>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</si>
  <si>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</si>
  <si>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</si>
  <si>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</si>
  <si>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</si>
  <si>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</si>
  <si>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</si>
  <si>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</si>
  <si>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</si>
  <si>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</si>
  <si>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</si>
  <si>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</si>
  <si>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</si>
  <si>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</si>
  <si>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</si>
  <si>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</si>
  <si>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</si>
  <si>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</si>
  <si>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</si>
  <si>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</si>
  <si>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</si>
  <si>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</si>
  <si>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</si>
  <si>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</si>
  <si>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</si>
  <si>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</si>
  <si>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</si>
  <si>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</si>
  <si>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</si>
  <si>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</si>
  <si>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</si>
  <si>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</si>
  <si>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</si>
  <si>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</si>
  <si>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</si>
  <si>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</si>
  <si>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</si>
  <si>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</si>
  <si>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</si>
  <si>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</si>
  <si>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</si>
  <si>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</si>
  <si>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</si>
  <si>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</si>
  <si>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</si>
  <si>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</si>
  <si>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</si>
  <si>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</si>
  <si>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</si>
  <si>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</si>
  <si>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</si>
  <si>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</si>
  <si>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</si>
  <si>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</si>
  <si>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</si>
  <si>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</si>
  <si>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</si>
  <si>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</si>
  <si>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</si>
  <si>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</si>
  <si>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</si>
  <si>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</si>
  <si>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</si>
  <si>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</si>
  <si>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</si>
  <si>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</si>
  <si>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</si>
  <si>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</si>
  <si>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</si>
  <si>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</si>
  <si>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</si>
  <si>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</si>
  <si>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</si>
  <si>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</si>
  <si>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</si>
  <si>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</si>
  <si>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</si>
  <si>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</si>
  <si>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</si>
  <si>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</si>
  <si>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</si>
  <si>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</si>
  <si>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</si>
  <si>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</si>
  <si>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</si>
  <si>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</si>
  <si>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</si>
  <si>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</si>
  <si>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</si>
  <si>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</si>
  <si>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</si>
  <si>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</si>
  <si>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</si>
  <si>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</si>
  <si>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</si>
  <si>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</si>
  <si>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</si>
  <si>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</si>
  <si>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</si>
  <si>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</si>
  <si>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</si>
  <si>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</si>
  <si>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</si>
  <si>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</si>
  <si>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</si>
  <si>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</si>
  <si>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</si>
  <si>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</si>
  <si>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</si>
  <si>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</si>
  <si>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</si>
  <si>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</si>
  <si>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</si>
  <si>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</si>
  <si>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</si>
  <si>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</si>
  <si>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</si>
  <si>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</si>
  <si>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</si>
  <si>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</si>
  <si>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</si>
  <si>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</si>
  <si>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</si>
  <si>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</si>
  <si>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</si>
  <si>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</si>
  <si>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</si>
  <si>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</si>
  <si>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</si>
  <si>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</si>
  <si>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</si>
  <si>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</si>
  <si>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</si>
  <si>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</si>
  <si>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</si>
  <si>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</si>
  <si>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</si>
  <si>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</si>
  <si>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</si>
  <si>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</si>
  <si>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</si>
  <si>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</si>
  <si>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</si>
  <si>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</si>
  <si>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</si>
  <si>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</si>
  <si>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</si>
  <si>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</si>
  <si>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</si>
  <si>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</si>
  <si>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</si>
  <si>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</si>
  <si>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</si>
  <si>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</si>
  <si>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</si>
  <si>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</si>
  <si>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</si>
  <si>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</si>
  <si>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</si>
  <si>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</si>
  <si>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</si>
  <si>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</si>
  <si>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</si>
  <si>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</si>
  <si>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</si>
  <si>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</si>
  <si>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</si>
  <si>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</si>
  <si>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</si>
  <si>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</si>
  <si>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</si>
  <si>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</si>
  <si>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</si>
  <si>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</si>
  <si>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</si>
  <si>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</si>
  <si>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</si>
  <si>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</si>
  <si>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</si>
  <si>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</si>
  <si>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</si>
  <si>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</si>
  <si>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</si>
  <si>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</si>
  <si>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</si>
  <si>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</si>
  <si>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</si>
  <si>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</si>
  <si>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</si>
  <si>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</si>
  <si>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</si>
  <si>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</si>
  <si>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</si>
  <si>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</si>
  <si>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</si>
  <si>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</si>
  <si>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</si>
  <si>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</si>
  <si>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</si>
  <si>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</si>
  <si>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</si>
  <si>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</si>
  <si>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</si>
  <si>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</si>
  <si>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</si>
  <si>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</si>
  <si>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</si>
  <si>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</si>
  <si>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</si>
  <si>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</si>
  <si>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</si>
  <si>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</si>
  <si>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</si>
  <si>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</si>
  <si>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</si>
  <si>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</si>
  <si>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</si>
  <si>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</si>
  <si>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</si>
  <si>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</si>
  <si>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</si>
  <si>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</si>
  <si>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</si>
  <si>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</si>
  <si>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</si>
  <si>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</si>
  <si>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</si>
  <si>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</si>
  <si>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</si>
  <si>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</si>
  <si>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</si>
  <si>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</si>
  <si>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</si>
  <si>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</si>
  <si>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</si>
  <si>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</si>
  <si>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</si>
  <si>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</si>
  <si>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</si>
  <si>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</si>
  <si>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</si>
  <si>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</si>
  <si>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</si>
  <si>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</si>
  <si>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</si>
  <si>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</si>
  <si>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</si>
  <si>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</si>
  <si>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</si>
  <si>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</si>
  <si>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</si>
  <si>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</si>
  <si>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</si>
  <si>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</si>
  <si>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</si>
  <si>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</si>
  <si>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</si>
  <si>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</si>
  <si>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</si>
  <si>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</si>
  <si>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</si>
  <si>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</si>
  <si>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</si>
  <si>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</si>
  <si>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</si>
  <si>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</si>
  <si>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</si>
  <si>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</si>
  <si>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</si>
  <si>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</si>
  <si>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</si>
  <si>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</si>
  <si>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</si>
  <si>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</si>
  <si>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</si>
  <si>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</si>
  <si>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</si>
  <si>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</si>
  <si>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</si>
  <si>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</si>
  <si>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</si>
  <si>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</si>
  <si>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</si>
  <si>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</si>
  <si>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</si>
  <si>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</si>
  <si>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</si>
  <si>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</si>
  <si>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</si>
  <si>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</si>
  <si>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</si>
  <si>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</si>
  <si>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</si>
  <si>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</si>
  <si>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</si>
  <si>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</si>
  <si>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</si>
  <si>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</si>
  <si>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</si>
  <si>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</si>
  <si>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</si>
  <si>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</si>
  <si>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</si>
  <si>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</si>
  <si>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</si>
  <si>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</si>
  <si>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</si>
  <si>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</si>
  <si>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</si>
  <si>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</si>
  <si>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</si>
  <si>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</si>
  <si>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</si>
  <si>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</si>
  <si>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</si>
  <si>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</si>
  <si>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</si>
  <si>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</si>
  <si>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</si>
  <si>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</si>
  <si>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</si>
  <si>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</si>
  <si>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</si>
  <si>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</si>
  <si>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</si>
  <si>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</si>
  <si>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</si>
  <si>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</si>
  <si>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</si>
  <si>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</si>
  <si>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</si>
  <si>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</si>
  <si>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</si>
  <si>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</si>
  <si>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</si>
  <si>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</si>
  <si>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</si>
  <si>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</si>
  <si>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</si>
  <si>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</si>
  <si>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</si>
  <si>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</si>
  <si>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</si>
  <si>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</si>
  <si>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</si>
  <si>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</si>
  <si>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</si>
  <si>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</si>
  <si>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</si>
  <si>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</si>
  <si>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</si>
  <si>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</si>
  <si>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</si>
  <si>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</si>
  <si>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</si>
  <si>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</si>
  <si>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</si>
  <si>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</si>
  <si>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</si>
  <si>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</si>
  <si>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</si>
  <si>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</si>
  <si>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</si>
  <si>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</si>
  <si>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</si>
  <si>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</si>
  <si>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</si>
  <si>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</si>
  <si>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</si>
  <si>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</si>
  <si>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</si>
  <si>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</si>
  <si>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</si>
  <si>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</si>
  <si>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</si>
  <si>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</si>
  <si>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</si>
  <si>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</si>
  <si>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</si>
  <si>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</si>
  <si>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</si>
  <si>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</si>
  <si>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</si>
  <si>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</si>
  <si>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</si>
  <si>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</si>
  <si>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</si>
  <si>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</si>
  <si>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</si>
  <si>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</si>
  <si>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</si>
  <si>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</si>
  <si>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</si>
  <si>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</si>
  <si>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</si>
  <si>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</si>
  <si>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</si>
  <si>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</si>
  <si>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</si>
  <si>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</si>
  <si>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</si>
  <si>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</si>
  <si>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</si>
  <si>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</si>
  <si>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</si>
  <si>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</si>
  <si>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</si>
  <si>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</si>
  <si>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</si>
  <si>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</si>
  <si>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</si>
  <si>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</si>
  <si>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</si>
  <si>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</si>
  <si>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</si>
  <si>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</si>
  <si>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</si>
  <si>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</si>
  <si>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</si>
  <si>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</si>
  <si>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</si>
  <si>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</si>
  <si>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</si>
  <si>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</si>
  <si>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</si>
  <si>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</si>
  <si>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</si>
  <si>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</si>
  <si>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</si>
  <si>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</si>
  <si>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</si>
  <si>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</si>
  <si>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</si>
  <si>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</si>
  <si>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</si>
  <si>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</si>
  <si>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</si>
  <si>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</si>
  <si>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</si>
  <si>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</si>
  <si>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</si>
  <si>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</si>
  <si>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</si>
  <si>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</si>
  <si>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</si>
  <si>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</si>
  <si>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</si>
  <si>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</si>
  <si>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</si>
  <si>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</si>
  <si>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</si>
  <si>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</si>
  <si>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</si>
  <si>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</si>
  <si>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</si>
  <si>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</si>
  <si>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</si>
  <si>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</si>
  <si>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</si>
  <si>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</si>
  <si>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</si>
  <si>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</si>
  <si>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</si>
  <si>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</si>
  <si>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</si>
  <si>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</si>
  <si>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</si>
  <si>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</si>
  <si>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</si>
  <si>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</si>
  <si>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</si>
  <si>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</si>
  <si>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</si>
  <si>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</si>
  <si>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</si>
  <si>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</si>
  <si>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</si>
  <si>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</si>
  <si>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</si>
  <si>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</si>
  <si>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</si>
  <si>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</si>
  <si>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</si>
  <si>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</si>
  <si>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</si>
  <si>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</si>
  <si>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</si>
  <si>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</si>
  <si>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</si>
  <si>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</si>
  <si>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</si>
  <si>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</si>
  <si>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</si>
  <si>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</si>
  <si>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</si>
  <si>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</si>
  <si>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</si>
  <si>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</si>
  <si>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</si>
  <si>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</si>
  <si>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</si>
  <si>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</si>
  <si>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</si>
  <si>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</si>
  <si>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</si>
  <si>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</si>
  <si>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</si>
  <si>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</si>
  <si>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</si>
  <si>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</si>
  <si>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</si>
  <si>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</si>
  <si>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</si>
  <si>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</si>
  <si>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</si>
  <si>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</si>
  <si>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</si>
  <si>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</si>
  <si>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</si>
  <si>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</si>
  <si>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</si>
  <si>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</si>
  <si>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</si>
  <si>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</si>
  <si>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</si>
  <si>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</si>
  <si>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</si>
  <si>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</si>
  <si>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</si>
  <si>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</si>
  <si>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</si>
  <si>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</si>
  <si>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</si>
  <si>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</si>
  <si>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</si>
  <si>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</si>
  <si>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</si>
  <si>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</si>
  <si>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</si>
  <si>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</si>
  <si>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</si>
  <si>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</si>
  <si>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</si>
  <si>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</si>
  <si>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</si>
  <si>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</si>
  <si>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</si>
  <si>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</si>
  <si>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</si>
  <si>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</si>
  <si>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</si>
  <si>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</si>
  <si>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</si>
  <si>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</si>
  <si>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</si>
  <si>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</si>
  <si>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</si>
  <si>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</si>
  <si>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</si>
  <si>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</si>
  <si>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</si>
  <si>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</si>
  <si>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</si>
  <si>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</si>
  <si>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</si>
  <si>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</si>
  <si>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</si>
  <si>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</si>
  <si>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</si>
  <si>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</si>
  <si>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</si>
  <si>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</si>
  <si>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</si>
  <si>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</si>
  <si>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</si>
  <si>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</si>
  <si>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</si>
  <si>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</si>
  <si>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</si>
  <si>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</si>
  <si>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</si>
  <si>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</si>
  <si>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</si>
  <si>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</si>
  <si>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</si>
  <si>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</si>
  <si>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</si>
  <si>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</si>
  <si>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</si>
  <si>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</si>
  <si>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</si>
  <si>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</si>
  <si>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</si>
  <si>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</si>
  <si>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</si>
  <si>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</si>
  <si>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</si>
  <si>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</si>
  <si>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</si>
  <si>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</si>
  <si>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</si>
  <si>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</si>
  <si>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</si>
  <si>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</si>
  <si>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</si>
  <si>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</si>
  <si>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</si>
  <si>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</si>
  <si>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</si>
  <si>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</si>
  <si>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</si>
  <si>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</si>
  <si>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</si>
  <si>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</si>
  <si>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</si>
  <si>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</si>
  <si>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</si>
  <si>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</si>
  <si>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</si>
  <si>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</si>
  <si>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</si>
  <si>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</si>
  <si>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</si>
  <si>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</si>
  <si>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</si>
  <si>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</si>
  <si>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</si>
  <si>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</si>
  <si>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</si>
  <si>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</si>
  <si>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</si>
  <si>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</si>
  <si>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</si>
  <si>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</si>
  <si>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</si>
  <si>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</si>
  <si>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</si>
  <si>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</si>
  <si>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</si>
  <si>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</si>
  <si>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</si>
  <si>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</si>
  <si>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</si>
  <si>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</si>
  <si>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</si>
  <si>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</si>
  <si>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</si>
  <si>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</si>
  <si>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</si>
  <si>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</si>
  <si>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</si>
  <si>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</si>
  <si>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</si>
  <si>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</si>
  <si>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</si>
  <si>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</si>
  <si>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</si>
  <si>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</si>
  <si>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</si>
  <si>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</si>
  <si>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</si>
  <si>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</si>
  <si>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</si>
  <si>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</si>
  <si>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</si>
  <si>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</si>
  <si>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</si>
  <si>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</si>
  <si>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</si>
  <si>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</si>
  <si>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</si>
  <si>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</si>
  <si>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</si>
  <si>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</si>
  <si>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</si>
  <si>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</si>
  <si>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</si>
  <si>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</si>
  <si>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</si>
  <si>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</si>
  <si>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</si>
  <si>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</si>
  <si>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</si>
  <si>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</si>
  <si>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</si>
  <si>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</si>
  <si>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</si>
  <si>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</si>
  <si>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</si>
  <si>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</si>
  <si>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</si>
  <si>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</si>
  <si>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</si>
  <si>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</si>
  <si>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</si>
  <si>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</si>
  <si>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</si>
  <si>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</si>
  <si>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</si>
  <si>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</si>
  <si>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</si>
  <si>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</si>
  <si>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</si>
  <si>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</si>
  <si>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</si>
  <si>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</si>
  <si>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</si>
  <si>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</si>
  <si>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</si>
  <si>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</si>
  <si>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</si>
  <si>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</si>
  <si>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</si>
  <si>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</si>
  <si>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</si>
  <si>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</si>
  <si>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</si>
  <si>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</si>
  <si>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</si>
  <si>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</si>
  <si>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</si>
  <si>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</si>
  <si>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</si>
  <si>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</si>
  <si>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</si>
  <si>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</si>
  <si>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</si>
  <si>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</si>
  <si>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</si>
  <si>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</si>
  <si>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</si>
  <si>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</si>
  <si>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</si>
  <si>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</si>
  <si>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</si>
  <si>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</si>
  <si>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</si>
  <si>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</si>
  <si>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</si>
  <si>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</si>
  <si>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</si>
  <si>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</si>
  <si>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</si>
  <si>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</si>
  <si>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</si>
  <si>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</si>
  <si>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</si>
  <si>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</si>
  <si>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</si>
  <si>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</si>
  <si>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</si>
  <si>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</si>
  <si>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</si>
  <si>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</si>
  <si>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</si>
  <si>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</si>
  <si>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</si>
  <si>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</si>
  <si>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</si>
  <si>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</si>
  <si>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</si>
  <si>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</si>
  <si>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</si>
  <si>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</si>
  <si>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</si>
  <si>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</si>
  <si>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</si>
  <si>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</si>
  <si>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</si>
  <si>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</si>
  <si>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</si>
  <si>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</si>
  <si>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</si>
  <si>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</si>
  <si>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</si>
  <si>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</si>
  <si>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</si>
  <si>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</si>
  <si>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</si>
  <si>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</si>
  <si>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</si>
  <si>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</si>
  <si>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</si>
  <si>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</si>
  <si>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</si>
  <si>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</si>
  <si>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</si>
  <si>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</si>
  <si>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</si>
  <si>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</si>
  <si>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</si>
  <si>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</si>
  <si>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</si>
  <si>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</si>
  <si>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</si>
  <si>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</si>
  <si>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</si>
  <si>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</si>
  <si>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</si>
  <si>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</si>
  <si>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</si>
  <si>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</si>
  <si>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</si>
  <si>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</si>
  <si>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</si>
  <si>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</si>
  <si>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</si>
  <si>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</si>
  <si>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</si>
  <si>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</si>
  <si>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</si>
  <si>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</si>
  <si>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</si>
  <si>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</si>
  <si>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</si>
  <si>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</si>
  <si>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</si>
  <si>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</si>
  <si>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</si>
  <si>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</si>
  <si>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</si>
  <si>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</si>
  <si>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</si>
  <si>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</si>
  <si>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</si>
  <si>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</si>
  <si>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</si>
  <si>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</si>
  <si>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</si>
  <si>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</si>
  <si>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</si>
  <si>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</si>
  <si>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</si>
  <si>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</si>
  <si>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</si>
  <si>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</si>
  <si>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</si>
  <si>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</si>
  <si>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</si>
  <si>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</si>
  <si>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</si>
  <si>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</si>
  <si>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</si>
  <si>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</si>
  <si>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</si>
  <si>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</si>
  <si>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</si>
  <si>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</si>
  <si>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</si>
  <si>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</si>
  <si>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</si>
  <si>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</si>
  <si>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</si>
  <si>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</si>
  <si>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</si>
  <si>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</si>
  <si>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</si>
  <si>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</si>
  <si>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</si>
  <si>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</si>
  <si>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</si>
  <si>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</si>
  <si>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</si>
  <si>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</si>
  <si>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</si>
  <si>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</si>
  <si>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</si>
  <si>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</si>
  <si>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</si>
  <si>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</si>
  <si>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</si>
  <si>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</si>
  <si>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</si>
  <si>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</si>
  <si>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</si>
  <si>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</si>
  <si>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</si>
  <si>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</si>
  <si>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</si>
  <si>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</si>
  <si>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</si>
  <si>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</si>
  <si>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</si>
  <si>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</si>
  <si>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</si>
  <si>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</si>
  <si>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</si>
  <si>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</si>
  <si>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</si>
  <si>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</si>
  <si>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</si>
  <si>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</si>
  <si>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</si>
  <si>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</si>
  <si>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</si>
  <si>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</si>
  <si>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</si>
  <si>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</si>
  <si>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</si>
  <si>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</si>
  <si>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</si>
  <si>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</si>
  <si>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</si>
  <si>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</si>
  <si>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</si>
  <si>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</si>
  <si>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</si>
  <si>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</si>
  <si>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</si>
  <si>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</si>
  <si>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</si>
  <si>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</si>
  <si>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</si>
  <si>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</si>
  <si>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</si>
  <si>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</si>
  <si>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</si>
  <si>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</si>
  <si>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</si>
  <si>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</si>
  <si>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</si>
  <si>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</si>
  <si>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</si>
  <si>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</si>
  <si>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</si>
  <si>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</si>
  <si>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</si>
  <si>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</si>
  <si>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</si>
  <si>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</si>
  <si>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</si>
  <si>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</si>
  <si>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</si>
  <si>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</si>
  <si>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</si>
  <si>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</si>
  <si>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</si>
  <si>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</si>
  <si>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</si>
  <si>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</si>
  <si>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</si>
  <si>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</si>
  <si>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</si>
  <si>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</si>
  <si>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</si>
  <si>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</si>
  <si>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</si>
  <si>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</si>
  <si>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</si>
  <si>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</si>
  <si>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</si>
  <si>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</si>
  <si>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</si>
  <si>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</si>
  <si>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</si>
  <si>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</si>
  <si>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</si>
  <si>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</si>
  <si>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</si>
  <si>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</si>
  <si>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</si>
  <si>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</si>
  <si>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</si>
  <si>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</si>
  <si>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</si>
  <si>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</si>
  <si>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</si>
  <si>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</si>
  <si>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</si>
  <si>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</si>
  <si>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</si>
  <si>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</si>
  <si>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</si>
  <si>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</si>
  <si>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</si>
  <si>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</si>
  <si>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</si>
  <si>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</si>
  <si>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</si>
  <si>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</si>
  <si>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</si>
  <si>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</si>
  <si>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</si>
  <si>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</si>
  <si>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</si>
  <si>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</si>
  <si>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</si>
  <si>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</si>
  <si>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</si>
  <si>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</si>
  <si>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</si>
  <si>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</si>
  <si>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</si>
  <si>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</si>
  <si>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</si>
  <si>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</si>
  <si>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</si>
  <si>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</si>
  <si>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</si>
  <si>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</si>
  <si>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</si>
  <si>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</si>
  <si>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</si>
  <si>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</si>
  <si>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</si>
  <si>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</si>
  <si>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</si>
  <si>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</si>
  <si>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</si>
  <si>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</si>
  <si>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</si>
  <si>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</si>
  <si>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</si>
  <si>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</si>
  <si>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</si>
  <si>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</si>
  <si>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</si>
  <si>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</si>
  <si>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</si>
  <si>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</si>
  <si>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</si>
  <si>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</si>
  <si>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</si>
  <si>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</si>
  <si>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</si>
  <si>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</si>
  <si>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</si>
  <si>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</si>
  <si>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</si>
  <si>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</si>
  <si>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</si>
  <si>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</si>
  <si>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</si>
  <si>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</si>
  <si>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</si>
  <si>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</si>
  <si>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</si>
  <si>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</si>
  <si>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</si>
  <si>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</si>
  <si>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</si>
  <si>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</si>
  <si>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</si>
  <si>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</si>
  <si>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</si>
  <si>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</si>
  <si>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</si>
  <si>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</si>
  <si>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</si>
  <si>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</si>
  <si>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</si>
  <si>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</si>
  <si>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</si>
  <si>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</si>
  <si>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</si>
  <si>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</si>
  <si>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</si>
  <si>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</si>
  <si>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</si>
  <si>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</si>
  <si>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</si>
  <si>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</si>
  <si>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</si>
  <si>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</si>
  <si>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</si>
  <si>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</si>
  <si>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</si>
  <si>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</si>
  <si>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</si>
  <si>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</si>
  <si>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</si>
  <si>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</si>
  <si>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</si>
  <si>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</si>
  <si>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</si>
  <si>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</si>
  <si>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</si>
  <si>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</si>
  <si>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</si>
  <si>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</si>
  <si>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</si>
  <si>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</si>
  <si>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</si>
  <si>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</si>
  <si>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</si>
  <si>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</si>
  <si>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</si>
  <si>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</si>
  <si>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</si>
  <si>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</si>
  <si>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</si>
  <si>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</si>
  <si>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</si>
  <si>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</si>
  <si>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</si>
  <si>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</si>
  <si>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</si>
  <si>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</si>
  <si>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</si>
  <si>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</si>
  <si>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</si>
  <si>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</si>
  <si>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</si>
  <si>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</si>
  <si>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</si>
  <si>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</si>
  <si>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</si>
  <si>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</si>
  <si>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</si>
  <si>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</si>
  <si>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</si>
  <si>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</si>
  <si>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</si>
  <si>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</si>
  <si>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</si>
  <si>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</si>
  <si>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</si>
  <si>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</si>
  <si>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</si>
  <si>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</si>
  <si>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</si>
  <si>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</si>
  <si>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</si>
  <si>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</si>
  <si>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</si>
  <si>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</si>
  <si>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</si>
  <si>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</si>
  <si>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</si>
  <si>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</si>
  <si>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</si>
  <si>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</si>
  <si>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</si>
  <si>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</si>
  <si>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</si>
  <si>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</si>
  <si>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</si>
  <si>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</si>
  <si>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</si>
  <si>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</si>
  <si>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</si>
  <si>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</si>
  <si>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</si>
  <si>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</si>
  <si>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</si>
  <si>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</si>
  <si>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</si>
  <si>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</si>
  <si>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</si>
  <si>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</si>
  <si>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</si>
  <si>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</si>
  <si>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</si>
  <si>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</si>
  <si>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</si>
  <si>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</si>
  <si>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</si>
  <si>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</si>
  <si>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</si>
  <si>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</si>
  <si>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</si>
  <si>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</si>
  <si>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</si>
  <si>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</si>
  <si>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</si>
  <si>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</si>
  <si>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</si>
  <si>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</si>
  <si>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</si>
  <si>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</si>
  <si>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</si>
  <si>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</si>
  <si>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</si>
  <si>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</si>
  <si>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</si>
  <si>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</si>
  <si>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</si>
  <si>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</si>
  <si>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</si>
  <si>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</si>
  <si>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</si>
  <si>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</si>
  <si>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</si>
  <si>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</si>
  <si>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</si>
  <si>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</si>
  <si>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</si>
  <si>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</si>
  <si>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</si>
  <si>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</si>
  <si>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</si>
  <si>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</si>
  <si>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</si>
  <si>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</si>
  <si>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</si>
  <si>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</si>
  <si>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</si>
  <si>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</si>
  <si>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</si>
  <si>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</si>
  <si>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</si>
  <si>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</si>
  <si>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</si>
  <si>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</si>
  <si>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</si>
  <si>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</si>
  <si>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</si>
  <si>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</si>
  <si>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</si>
  <si>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</si>
  <si>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</si>
  <si>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</si>
  <si>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</si>
  <si>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</si>
  <si>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</si>
  <si>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</si>
  <si>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</si>
  <si>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</si>
  <si>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</si>
  <si>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</si>
  <si>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</si>
  <si>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</si>
  <si>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</si>
  <si>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</si>
  <si>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</si>
  <si>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</si>
  <si>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</si>
  <si>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</si>
  <si>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</si>
  <si>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</si>
  <si>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</si>
  <si>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</si>
  <si>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</si>
  <si>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</si>
  <si>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</si>
  <si>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</si>
  <si>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</si>
  <si>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</si>
  <si>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</si>
  <si>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</si>
  <si>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</si>
  <si>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</si>
  <si>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</si>
  <si>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</si>
  <si>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</si>
  <si>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</si>
  <si>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</si>
  <si>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</si>
  <si>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</si>
  <si>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</si>
  <si>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</si>
  <si>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</si>
  <si>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</si>
  <si>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</si>
  <si>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</si>
  <si>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</si>
  <si>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</si>
  <si>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</si>
  <si>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</si>
  <si>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</si>
  <si>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</si>
  <si>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</si>
  <si>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</si>
  <si>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</si>
  <si>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</si>
  <si>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</si>
  <si>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</si>
  <si>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</si>
  <si>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</si>
  <si>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</si>
  <si>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</si>
  <si>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</si>
  <si>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</si>
  <si>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</si>
  <si>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</si>
  <si>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</si>
  <si>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</si>
  <si>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</si>
  <si>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</si>
  <si>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</si>
  <si>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</si>
  <si>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</si>
  <si>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</si>
  <si>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</si>
  <si>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</si>
  <si>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</si>
  <si>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</si>
  <si>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</si>
  <si>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</si>
  <si>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</si>
  <si>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</si>
  <si>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</si>
  <si>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</si>
  <si>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</si>
  <si>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</si>
  <si>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</si>
  <si>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</si>
  <si>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</si>
  <si>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</si>
  <si>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</si>
  <si>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</si>
  <si>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</si>
  <si>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</si>
  <si>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</si>
  <si>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</si>
  <si>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</si>
  <si>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</si>
  <si>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</si>
  <si>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</si>
  <si>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</si>
  <si>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</si>
  <si>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</si>
  <si>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</si>
  <si>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</si>
  <si>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</si>
  <si>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</si>
  <si>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</si>
  <si>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</si>
  <si>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</si>
  <si>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</si>
  <si>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</si>
  <si>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</si>
  <si>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</si>
  <si>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</si>
  <si>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</si>
  <si>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</si>
  <si>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</si>
  <si>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</si>
  <si>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</si>
  <si>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</si>
  <si>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</si>
  <si>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</si>
  <si>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</si>
  <si>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</si>
  <si>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</si>
  <si>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</si>
  <si>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</si>
  <si>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</si>
  <si>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</si>
  <si>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</si>
  <si>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</si>
  <si>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</si>
  <si>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</si>
  <si>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</si>
  <si>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</si>
  <si>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</si>
  <si>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</si>
  <si>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</si>
  <si>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</si>
  <si>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</si>
  <si>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</si>
  <si>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</si>
  <si>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</si>
  <si>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</si>
  <si>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</si>
  <si>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</si>
  <si>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</si>
  <si>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</si>
  <si>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</si>
  <si>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</si>
  <si>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</si>
  <si>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</si>
  <si>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</si>
  <si>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</si>
  <si>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</si>
  <si>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</si>
  <si>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</si>
  <si>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</si>
  <si>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</si>
  <si>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</si>
  <si>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</si>
  <si>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</si>
  <si>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</si>
  <si>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</si>
  <si>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</si>
  <si>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</si>
  <si>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</si>
  <si>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</si>
  <si>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</si>
  <si>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</si>
  <si>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</si>
  <si>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</si>
  <si>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</si>
  <si>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</si>
  <si>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</si>
  <si>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</si>
  <si>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</si>
  <si>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</si>
  <si>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</si>
  <si>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</si>
  <si>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</si>
  <si>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</si>
  <si>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</si>
  <si>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</si>
  <si>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</si>
  <si>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</si>
  <si>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</si>
  <si>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</si>
  <si>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</si>
  <si>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</si>
  <si>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</si>
  <si>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</si>
  <si>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</si>
  <si>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</si>
  <si>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</si>
  <si>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</si>
  <si>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</si>
  <si>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</si>
  <si>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</si>
  <si>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</si>
  <si>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</si>
  <si>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</si>
  <si>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</si>
  <si>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</si>
  <si>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</si>
  <si>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</si>
  <si>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</si>
  <si>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</si>
  <si>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</si>
  <si>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</si>
  <si>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</si>
  <si>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</si>
  <si>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</si>
  <si>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</si>
  <si>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</si>
  <si>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</si>
  <si>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</si>
  <si>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</si>
  <si>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</si>
  <si>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</si>
  <si>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</si>
  <si>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</si>
  <si>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</si>
  <si>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</si>
  <si>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</si>
  <si>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</si>
  <si>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</si>
  <si>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</si>
  <si>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</si>
  <si>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</si>
  <si>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</si>
  <si>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</si>
  <si>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</si>
  <si>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</si>
  <si>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</si>
  <si>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</si>
  <si>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</si>
  <si>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</si>
  <si>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</si>
  <si>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</si>
  <si>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</si>
  <si>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</si>
  <si>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</si>
  <si>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</si>
  <si>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</si>
  <si>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</si>
  <si>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</si>
  <si>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</si>
  <si>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</si>
  <si>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</si>
  <si>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</si>
  <si>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</si>
  <si>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</si>
  <si>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</si>
  <si>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</si>
  <si>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</si>
  <si>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</si>
  <si>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</si>
  <si>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</si>
  <si>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</si>
  <si>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</si>
  <si>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</si>
  <si>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</si>
  <si>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</si>
  <si>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</si>
  <si>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</si>
  <si>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</si>
  <si>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</si>
  <si>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</si>
  <si>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</si>
  <si>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</si>
  <si>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</si>
  <si>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</si>
  <si>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</si>
  <si>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</si>
  <si>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</si>
  <si>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</si>
  <si>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</si>
  <si>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</si>
  <si>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</si>
  <si>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</si>
  <si>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</si>
  <si>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</si>
  <si>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</si>
  <si>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</si>
  <si>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</si>
  <si>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</si>
  <si>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</si>
  <si>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</si>
  <si>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</si>
  <si>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</si>
  <si>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</si>
  <si>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</si>
  <si>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</si>
  <si>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</si>
  <si>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</si>
  <si>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</si>
  <si>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</si>
  <si>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</si>
  <si>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</si>
  <si>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</si>
  <si>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</si>
  <si>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</si>
  <si>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</si>
  <si>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</si>
  <si>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</si>
  <si>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</si>
  <si>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</si>
  <si>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</si>
  <si>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</si>
  <si>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</si>
  <si>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</si>
  <si>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</si>
  <si>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</si>
  <si>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</si>
  <si>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</si>
  <si>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</si>
  <si>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</si>
  <si>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</si>
  <si>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</si>
  <si>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</si>
  <si>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</si>
  <si>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</si>
  <si>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</si>
  <si>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</si>
  <si>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</si>
  <si>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</si>
  <si>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</si>
  <si>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</si>
  <si>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</si>
  <si>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</si>
  <si>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</si>
  <si>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</si>
  <si>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</si>
  <si>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</si>
  <si>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</si>
  <si>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</si>
  <si>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</si>
  <si>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</si>
  <si>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</si>
  <si>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</si>
  <si>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</si>
  <si>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</si>
  <si>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</si>
  <si>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</si>
  <si>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</si>
  <si>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</si>
  <si>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</si>
  <si>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</si>
  <si>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</si>
  <si>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</si>
  <si>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</si>
  <si>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</si>
  <si>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</si>
  <si>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</si>
  <si>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</si>
  <si>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</si>
  <si>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</si>
  <si>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</si>
  <si>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</si>
  <si>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</si>
  <si>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</si>
  <si>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</si>
  <si>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</si>
  <si>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</si>
  <si>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</si>
  <si>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</si>
  <si>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</si>
  <si>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</si>
  <si>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</si>
  <si>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</si>
  <si>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</si>
  <si>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</si>
  <si>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</si>
  <si>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</si>
  <si>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</si>
  <si>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</si>
  <si>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</si>
  <si>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</si>
  <si>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</si>
  <si>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</si>
  <si>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</si>
  <si>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</si>
  <si>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</si>
  <si>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</si>
  <si>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</si>
  <si>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</si>
  <si>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</si>
  <si>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</si>
  <si>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</si>
  <si>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</si>
  <si>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</si>
  <si>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</si>
  <si>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</si>
  <si>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</si>
  <si>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</si>
  <si>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</si>
  <si>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</si>
  <si>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</si>
  <si>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</si>
  <si>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</si>
  <si>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</si>
  <si>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</si>
  <si>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</si>
  <si>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</si>
  <si>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</si>
  <si>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</si>
  <si>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</si>
  <si>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</si>
  <si>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</si>
  <si>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</si>
  <si>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</si>
  <si>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</si>
  <si>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</si>
  <si>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</si>
  <si>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</si>
  <si>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</si>
  <si>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</si>
  <si>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</si>
  <si>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</si>
  <si>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</si>
  <si>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</si>
  <si>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</si>
  <si>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</si>
  <si>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</si>
  <si>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</si>
  <si>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</si>
  <si>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</si>
  <si>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</si>
  <si>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</si>
  <si>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</si>
  <si>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</si>
  <si>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</si>
  <si>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</si>
  <si>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</si>
  <si>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</si>
  <si>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</si>
  <si>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</si>
  <si>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</si>
  <si>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</si>
  <si>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</si>
  <si>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</si>
  <si>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</si>
  <si>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</si>
  <si>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</si>
  <si>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</si>
  <si>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</si>
  <si>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</si>
  <si>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</si>
  <si>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</si>
  <si>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</si>
  <si>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</si>
  <si>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</si>
  <si>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</si>
  <si>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</si>
  <si>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</si>
  <si>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</si>
  <si>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</si>
  <si>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</si>
  <si>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</si>
  <si>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</si>
  <si>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</si>
  <si>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</si>
  <si>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</si>
  <si>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</si>
  <si>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</si>
  <si>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</si>
  <si>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</si>
  <si>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</si>
  <si>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</si>
  <si>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</si>
  <si>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</si>
  <si>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</si>
  <si>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</si>
  <si>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</si>
  <si>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</si>
  <si>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</si>
  <si>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</si>
  <si>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</si>
  <si>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</si>
  <si>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</si>
  <si>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</si>
  <si>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</si>
  <si>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</si>
  <si>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</si>
  <si>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</si>
  <si>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</si>
  <si>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</si>
  <si>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</si>
  <si>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</si>
  <si>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</si>
  <si>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</si>
  <si>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</si>
  <si>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</si>
  <si>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</si>
  <si>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</si>
  <si>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</si>
  <si>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</si>
  <si>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</si>
  <si>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</si>
  <si>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</si>
  <si>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</si>
  <si>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</si>
  <si>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</si>
  <si>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</si>
  <si>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</si>
  <si>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</si>
  <si>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</si>
  <si>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</si>
  <si>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</si>
  <si>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</si>
  <si>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</si>
  <si>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</si>
  <si>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</si>
  <si>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</si>
  <si>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</si>
  <si>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</si>
  <si>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</si>
  <si>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</si>
  <si>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</si>
  <si>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</si>
  <si>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</si>
  <si>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</si>
  <si>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</si>
  <si>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</si>
  <si>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</si>
  <si>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</si>
  <si>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</si>
  <si>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</si>
  <si>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</si>
  <si>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</si>
  <si>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</si>
  <si>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</si>
  <si>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</si>
  <si>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</si>
  <si>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</si>
  <si>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</si>
  <si>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</si>
  <si>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</si>
  <si>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</si>
  <si>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</si>
  <si>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</si>
  <si>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</si>
  <si>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</si>
  <si>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</si>
  <si>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</si>
  <si>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</si>
  <si>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</si>
  <si>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</si>
  <si>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</si>
  <si>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</si>
  <si>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</si>
  <si>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</si>
  <si>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</si>
  <si>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</si>
  <si>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</si>
  <si>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</si>
  <si>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</si>
  <si>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</si>
  <si>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</si>
  <si>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</si>
  <si>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</si>
  <si>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</si>
  <si>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</si>
  <si>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</si>
  <si>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</si>
  <si>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</si>
  <si>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</si>
  <si>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</si>
  <si>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</si>
  <si>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</si>
  <si>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</si>
  <si>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</si>
  <si>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</si>
  <si>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</si>
  <si>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</si>
  <si>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</si>
  <si>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</si>
  <si>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</si>
  <si>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</si>
  <si>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</si>
  <si>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</si>
  <si>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</si>
  <si>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</si>
  <si>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</si>
  <si>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</si>
  <si>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</si>
  <si>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</si>
  <si>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</si>
  <si>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</si>
  <si>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</si>
  <si>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</si>
  <si>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</si>
  <si>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</si>
  <si>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</si>
  <si>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</si>
  <si>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</si>
  <si>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</si>
  <si>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</si>
  <si>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</si>
  <si>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</si>
  <si>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</si>
  <si>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</si>
  <si>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</si>
  <si>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</si>
  <si>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</si>
  <si>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</si>
  <si>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</si>
  <si>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</si>
  <si>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</si>
  <si>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</si>
  <si>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</si>
  <si>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</si>
  <si>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</si>
  <si>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</si>
  <si>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</si>
  <si>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</si>
  <si>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</si>
  <si>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</si>
  <si>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</si>
  <si>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</si>
  <si>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</si>
  <si>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</si>
  <si>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</si>
  <si>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</si>
  <si>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</si>
  <si>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</si>
  <si>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</si>
  <si>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</si>
  <si>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</si>
  <si>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</si>
  <si>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</si>
  <si>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</si>
  <si>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</si>
  <si>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</si>
  <si>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</si>
  <si>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</si>
  <si>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</si>
  <si>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</si>
  <si>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</si>
  <si>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</si>
  <si>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</si>
  <si>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</si>
  <si>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</si>
  <si>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</si>
  <si>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</si>
  <si>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</si>
  <si>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</si>
  <si>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</si>
  <si>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</si>
  <si>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</si>
  <si>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</si>
  <si>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</si>
  <si>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</si>
  <si>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</si>
  <si>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</si>
  <si>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</si>
  <si>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</si>
  <si>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</si>
  <si>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</si>
  <si>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</si>
  <si>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</si>
  <si>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</si>
  <si>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</si>
  <si>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</si>
  <si>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</si>
  <si>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</si>
  <si>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</si>
  <si>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</si>
  <si>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</si>
  <si>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</si>
  <si>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</si>
  <si>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</si>
  <si>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</si>
  <si>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</si>
  <si>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</si>
  <si>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</si>
  <si>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</si>
  <si>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</si>
  <si>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</si>
  <si>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</si>
  <si>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</si>
  <si>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</si>
  <si>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</si>
  <si>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</si>
  <si>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</si>
  <si>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</si>
  <si>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</si>
  <si>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</si>
  <si>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</si>
  <si>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</si>
  <si>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</si>
  <si>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</si>
  <si>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</si>
  <si>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</si>
  <si>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</si>
  <si>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</si>
  <si>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</si>
  <si>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</si>
  <si>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</si>
  <si>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</si>
  <si>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</si>
  <si>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</si>
  <si>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</si>
  <si>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</si>
  <si>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</si>
  <si>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</si>
  <si>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</si>
  <si>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</si>
  <si>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</si>
  <si>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</si>
  <si>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</si>
  <si>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</si>
  <si>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</si>
  <si>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</si>
  <si>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</si>
  <si>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</si>
  <si>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</si>
  <si>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</si>
  <si>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</si>
  <si>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</si>
  <si>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</si>
  <si>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</si>
  <si>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</si>
  <si>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</si>
  <si>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</si>
  <si>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</si>
  <si>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</si>
  <si>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</si>
  <si>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</si>
  <si>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</si>
  <si>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</si>
  <si>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</si>
  <si>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</si>
  <si>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</si>
  <si>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</si>
  <si>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</si>
  <si>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</si>
  <si>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</si>
  <si>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</si>
  <si>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</si>
  <si>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</si>
  <si>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</si>
  <si>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</si>
  <si>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</si>
  <si>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</si>
  <si>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</si>
  <si>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</si>
  <si>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</si>
  <si>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</si>
  <si>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</si>
  <si>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</si>
  <si>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</si>
  <si>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</si>
  <si>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</si>
  <si>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</si>
  <si>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</si>
  <si>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</si>
  <si>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</si>
  <si>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</si>
  <si>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</si>
  <si>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</si>
  <si>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</si>
  <si>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</si>
  <si>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</si>
  <si>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</si>
  <si>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</si>
  <si>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</si>
  <si>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</si>
  <si>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</si>
  <si>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</si>
  <si>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</si>
  <si>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</si>
  <si>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</si>
  <si>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</si>
  <si>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</si>
  <si>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</si>
  <si>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</si>
  <si>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</si>
  <si>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</si>
  <si>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</si>
  <si>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</si>
  <si>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</si>
  <si>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</si>
  <si>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</si>
  <si>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</si>
  <si>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</si>
  <si>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</si>
  <si>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</si>
  <si>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</si>
  <si>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</si>
  <si>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</si>
  <si>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</si>
  <si>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</si>
  <si>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</si>
  <si>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</si>
  <si>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</si>
  <si>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</si>
  <si>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</si>
  <si>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</si>
  <si>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</si>
  <si>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</si>
  <si>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</si>
  <si>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</si>
  <si>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</si>
  <si>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</si>
  <si>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</si>
  <si>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</si>
  <si>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</si>
  <si>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</si>
  <si>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</si>
  <si>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</si>
  <si>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</si>
  <si>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</si>
  <si>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</si>
  <si>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</si>
  <si>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</si>
  <si>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</si>
  <si>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</si>
  <si>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</si>
  <si>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</si>
  <si>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</si>
  <si>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</si>
  <si>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</si>
  <si>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</si>
  <si>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</si>
  <si>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</si>
  <si>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</si>
  <si>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</si>
  <si>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</si>
  <si>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</si>
  <si>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</si>
  <si>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</si>
  <si>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</si>
  <si>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</si>
  <si>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</si>
  <si>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</si>
  <si>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</si>
  <si>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</si>
  <si>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</si>
  <si>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</si>
  <si>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</si>
  <si>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</si>
  <si>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</si>
  <si>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</si>
  <si>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</si>
  <si>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</si>
  <si>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</si>
  <si>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</si>
  <si>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</si>
  <si>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</si>
  <si>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</si>
  <si>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</si>
  <si>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</si>
  <si>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</si>
  <si>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</si>
  <si>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</si>
  <si>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</si>
  <si>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</si>
  <si>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</si>
  <si>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</si>
  <si>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</si>
  <si>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</si>
  <si>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</si>
  <si>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</si>
  <si>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</si>
  <si>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</si>
  <si>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</si>
  <si>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</si>
  <si>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</si>
  <si>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</si>
  <si>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</si>
  <si>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</si>
  <si>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</si>
  <si>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</si>
  <si>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</si>
  <si>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</si>
  <si>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</si>
  <si>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</si>
  <si>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</si>
  <si>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</si>
  <si>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</si>
  <si>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</si>
  <si>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</si>
  <si>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</si>
  <si>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</si>
  <si>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</si>
  <si>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</si>
  <si>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</si>
  <si>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</si>
  <si>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</si>
  <si>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</si>
  <si>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</si>
  <si>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</si>
  <si>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</si>
  <si>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</si>
  <si>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</si>
  <si>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</si>
  <si>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</si>
  <si>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</si>
  <si>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</si>
  <si>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</si>
  <si>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</si>
  <si>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</si>
  <si>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</si>
  <si>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</si>
  <si>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</si>
  <si>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</si>
  <si>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</si>
  <si>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</si>
  <si>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</si>
  <si>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</si>
  <si>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</si>
  <si>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</si>
  <si>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</si>
  <si>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</si>
  <si>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</si>
  <si>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</si>
  <si>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</si>
  <si>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</si>
  <si>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</si>
  <si>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</si>
  <si>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</si>
  <si>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</si>
  <si>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</si>
  <si>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</si>
  <si>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</si>
  <si>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</si>
  <si>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</si>
  <si>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</si>
  <si>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</si>
  <si>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</si>
  <si>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</si>
  <si>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</si>
  <si>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</si>
  <si>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</si>
  <si>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</si>
  <si>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</si>
  <si>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</si>
  <si>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</si>
  <si>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</si>
  <si>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</si>
  <si>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</si>
  <si>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</si>
  <si>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</si>
  <si>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</si>
  <si>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</si>
  <si>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</si>
  <si>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</si>
  <si>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</si>
  <si>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</si>
  <si>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</si>
  <si>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</si>
  <si>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</si>
  <si>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</si>
  <si>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</si>
  <si>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</si>
  <si>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</si>
  <si>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</si>
  <si>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</si>
  <si>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</si>
  <si>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</si>
  <si>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</si>
  <si>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</si>
  <si>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</si>
  <si>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</si>
  <si>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</si>
  <si>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</si>
  <si>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</si>
  <si>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</si>
  <si>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</si>
  <si>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</si>
  <si>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</si>
  <si>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</si>
  <si>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</si>
  <si>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</si>
  <si>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</si>
  <si>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</si>
  <si>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</si>
  <si>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</si>
  <si>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</si>
  <si>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</si>
  <si>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</si>
  <si>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</si>
  <si>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</si>
  <si>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</si>
  <si>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</si>
  <si>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</si>
  <si>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</si>
  <si>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</si>
  <si>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</si>
  <si>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</si>
  <si>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</si>
  <si>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</si>
  <si>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</si>
  <si>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</si>
  <si>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</si>
  <si>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</si>
  <si>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</si>
  <si>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</si>
  <si>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</si>
  <si>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</si>
  <si>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</si>
  <si>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</si>
  <si>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</si>
  <si>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</si>
  <si>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</si>
  <si>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</si>
  <si>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</si>
  <si>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</si>
  <si>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</si>
  <si>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</si>
  <si>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</si>
  <si>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</si>
  <si>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</si>
  <si>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</si>
  <si>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</si>
  <si>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</si>
  <si>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</si>
  <si>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</si>
  <si>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</si>
  <si>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</si>
  <si>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</si>
  <si>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</si>
  <si>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</si>
  <si>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</si>
  <si>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</si>
  <si>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</si>
  <si>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</si>
  <si>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</si>
  <si>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</si>
  <si>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</si>
  <si>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</si>
  <si>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</si>
  <si>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</si>
  <si>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</si>
  <si>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</si>
  <si>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</si>
  <si>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</si>
  <si>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</si>
  <si>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</si>
  <si>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</si>
  <si>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</si>
  <si>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</si>
  <si>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</si>
  <si>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</si>
  <si>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</si>
  <si>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</si>
  <si>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</si>
  <si>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</si>
  <si>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</si>
  <si>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</si>
  <si>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</si>
  <si>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</si>
  <si>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</si>
  <si>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</si>
  <si>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</si>
  <si>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</si>
  <si>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</si>
  <si>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</si>
  <si>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</si>
  <si>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</si>
  <si>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</si>
  <si>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</si>
  <si>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</si>
  <si>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</si>
  <si>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</si>
  <si>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</si>
  <si>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</si>
  <si>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</si>
  <si>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</si>
  <si>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</si>
  <si>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</si>
  <si>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</si>
  <si>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</si>
  <si>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</si>
  <si>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</si>
  <si>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</si>
  <si>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</si>
  <si>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</si>
  <si>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</si>
  <si>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</si>
  <si>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</si>
  <si>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</si>
  <si>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</si>
  <si>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</si>
  <si>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</si>
  <si>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</si>
  <si>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</si>
  <si>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</si>
  <si>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</si>
  <si>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</si>
  <si>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</si>
  <si>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</si>
  <si>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</si>
  <si>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</si>
  <si>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</si>
  <si>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</si>
  <si>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</si>
  <si>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</si>
  <si>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</si>
  <si>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</si>
  <si>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</si>
  <si>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</si>
  <si>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</si>
  <si>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</si>
  <si>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</si>
  <si>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</si>
  <si>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</si>
  <si>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</si>
  <si>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</si>
  <si>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</si>
  <si>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</si>
  <si>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</si>
  <si>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</si>
  <si>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</si>
  <si>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</si>
  <si>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</si>
  <si>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</si>
  <si>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</si>
  <si>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</si>
  <si>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</si>
  <si>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</si>
  <si>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</si>
  <si>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</si>
  <si>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</si>
  <si>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</si>
  <si>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</si>
  <si>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</si>
  <si>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</si>
  <si>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</si>
  <si>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</si>
  <si>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</si>
  <si>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</si>
  <si>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</si>
  <si>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</si>
  <si>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</si>
  <si>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</si>
  <si>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</si>
  <si>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</si>
  <si>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</si>
  <si>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</si>
  <si>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</si>
  <si>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</si>
  <si>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</si>
  <si>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</si>
  <si>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</si>
  <si>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</si>
  <si>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</si>
  <si>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</si>
  <si>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</si>
  <si>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</si>
  <si>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</si>
  <si>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</si>
  <si>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</si>
  <si>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</si>
  <si>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</si>
  <si>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</si>
  <si>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</si>
  <si>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</si>
  <si>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</si>
  <si>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</si>
  <si>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</si>
  <si>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</si>
  <si>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</si>
  <si>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</si>
  <si>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</si>
  <si>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</si>
  <si>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</si>
  <si>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</si>
  <si>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</si>
  <si>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</si>
  <si>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</si>
  <si>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</si>
  <si>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</si>
  <si>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</si>
  <si>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</si>
  <si>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</si>
  <si>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</si>
  <si>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</si>
  <si>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</si>
  <si>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</si>
  <si>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</si>
  <si>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</si>
  <si>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</si>
  <si>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</si>
  <si>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</si>
  <si>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</si>
  <si>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</si>
  <si>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</si>
  <si>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</si>
  <si>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</si>
  <si>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</si>
  <si>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</si>
  <si>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</si>
  <si>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</si>
  <si>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</si>
  <si>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</si>
  <si>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</si>
  <si>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</si>
  <si>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</si>
  <si>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</si>
  <si>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</si>
  <si>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</si>
  <si>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</si>
  <si>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</si>
  <si>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</si>
  <si>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</si>
  <si>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</si>
  <si>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</si>
  <si>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</si>
  <si>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</si>
  <si>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</si>
  <si>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</si>
  <si>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</si>
  <si>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</si>
  <si>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</si>
  <si>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</si>
  <si>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2017 y al 30 de marzo de 2018 (b)</t>
  </si>
  <si>
    <t>Del 1 de enero al 30 de marzo de 2018 (b)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</si>
  <si>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</si>
  <si>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</si>
  <si>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</si>
  <si>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</si>
  <si>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</si>
  <si>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</si>
  <si>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 xml:space="preserve">G. </t>
  </si>
  <si>
    <t xml:space="preserve">H. </t>
  </si>
  <si>
    <t xml:space="preserve">I. </t>
  </si>
  <si>
    <t xml:space="preserve">J. </t>
  </si>
  <si>
    <t>FIDEICOMISO PROMOCIÓN JUVENIL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</si>
</sst>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5" fillId="0" borderId="0"/>
    <xf numFmtId="43" fontId="15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7" fillId="0" borderId="8" xfId="1" applyFont="1" applyFill="1" applyBorder="1" applyAlignment="1" applyProtection="1">
      <alignment vertical="center"/>
      <protection locked="0"/>
    </xf>
    <xf numFmtId="43" fontId="18" fillId="0" borderId="13" xfId="1" applyFont="1" applyFill="1" applyBorder="1" applyAlignment="1" applyProtection="1">
      <alignment vertical="center"/>
      <protection locked="0"/>
    </xf>
    <xf numFmtId="43" fontId="19" fillId="0" borderId="13" xfId="1" applyFont="1" applyFill="1" applyBorder="1" applyAlignment="1" applyProtection="1">
      <alignment vertical="center"/>
      <protection locked="0"/>
    </xf>
    <xf numFmtId="43" fontId="20" fillId="0" borderId="8" xfId="1" applyFont="1" applyFill="1" applyBorder="1" applyAlignment="1" applyProtection="1">
      <alignment vertical="center"/>
      <protection locked="0"/>
    </xf>
    <xf numFmtId="4" fontId="21" fillId="0" borderId="13" xfId="2" applyNumberFormat="1" applyFont="1" applyFill="1" applyBorder="1" applyAlignment="1" applyProtection="1">
      <alignment vertical="top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4" fontId="22" fillId="0" borderId="0" xfId="0" applyNumberFormat="1" applyFont="1" applyFill="1" applyBorder="1" applyAlignment="1" applyProtection="1">
      <alignment vertical="center" wrapText="1"/>
      <protection locked="0"/>
    </xf>
    <xf numFmtId="4" fontId="9" fillId="0" borderId="8" xfId="0" applyNumberFormat="1" applyFont="1" applyFill="1" applyBorder="1" applyAlignment="1" applyProtection="1">
      <alignment vertical="center" wrapText="1"/>
      <protection locked="0"/>
    </xf>
    <xf numFmtId="4" fontId="23" fillId="0" borderId="13" xfId="3" applyNumberFormat="1" applyFont="1" applyFill="1" applyBorder="1" applyAlignment="1" applyProtection="1">
      <alignment vertical="top"/>
      <protection locked="0"/>
    </xf>
    <xf numFmtId="4" fontId="21" fillId="0" borderId="13" xfId="3" applyNumberFormat="1" applyFont="1" applyFill="1" applyBorder="1" applyAlignment="1" applyProtection="1">
      <alignment vertical="top"/>
      <protection locked="0"/>
    </xf>
    <xf numFmtId="43" fontId="25" fillId="4" borderId="13" xfId="1" applyFont="1" applyFill="1" applyBorder="1" applyAlignment="1" applyProtection="1">
      <alignment vertical="center"/>
      <protection locked="0"/>
    </xf>
    <xf numFmtId="43" fontId="26" fillId="4" borderId="13" xfId="1" applyFont="1" applyFill="1" applyBorder="1" applyAlignment="1" applyProtection="1">
      <alignment vertical="center"/>
      <protection locked="0"/>
    </xf>
    <xf numFmtId="43" fontId="24" fillId="4" borderId="13" xfId="1" applyFont="1" applyFill="1" applyBorder="1" applyAlignment="1" applyProtection="1">
      <alignment vertical="center"/>
      <protection locked="0"/>
    </xf>
    <xf numFmtId="4" fontId="15" fillId="0" borderId="13" xfId="0" applyNumberFormat="1" applyFont="1" applyBorder="1" applyAlignment="1" applyProtection="1">
      <alignment vertical="center"/>
      <protection locked="0"/>
    </xf>
    <xf numFmtId="4" fontId="1" fillId="0" borderId="13" xfId="0" applyNumberFormat="1" applyFont="1" applyBorder="1" applyAlignment="1" applyProtection="1">
      <alignment vertical="center"/>
      <protection locked="0"/>
    </xf>
    <xf numFmtId="43" fontId="16" fillId="5" borderId="0" xfId="1" applyFont="1" applyFill="1" applyProtection="1">
      <protection locked="0"/>
    </xf>
    <xf numFmtId="43" fontId="27" fillId="5" borderId="0" xfId="1" applyFont="1" applyFill="1" applyProtection="1">
      <protection locked="0"/>
    </xf>
    <xf numFmtId="43" fontId="9" fillId="4" borderId="0" xfId="1" applyFont="1" applyFill="1" applyProtection="1">
      <protection locked="0"/>
    </xf>
    <xf numFmtId="43" fontId="22" fillId="5" borderId="0" xfId="1" applyFont="1" applyFill="1" applyProtection="1">
      <protection locked="0"/>
    </xf>
    <xf numFmtId="4" fontId="1" fillId="0" borderId="13" xfId="0" applyNumberFormat="1" applyFont="1" applyFill="1" applyBorder="1" applyProtection="1"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5">
    <cellStyle name="Millares" xfId="1" builtinId="3"/>
    <cellStyle name="Millares 2 2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69" t="s">
        <v>829</v>
      </c>
      <c r="B1" s="170"/>
      <c r="C1" s="170"/>
      <c r="D1" s="170"/>
      <c r="E1" s="171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72" t="s">
        <v>3314</v>
      </c>
      <c r="D3" s="172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5" zoomScale="80" zoomScaleNormal="80" workbookViewId="0">
      <selection activeCell="A75" sqref="A7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85" t="s">
        <v>542</v>
      </c>
      <c r="B1" s="185"/>
      <c r="C1" s="185"/>
      <c r="D1" s="185"/>
      <c r="E1" s="111"/>
      <c r="F1" s="111"/>
      <c r="G1" s="111"/>
      <c r="H1" s="111"/>
      <c r="I1" s="111"/>
      <c r="J1" s="111"/>
      <c r="K1" s="111"/>
    </row>
    <row r="2" spans="1:11" x14ac:dyDescent="0.25">
      <c r="A2" s="173" t="str">
        <f>ENTE_PUBLICO_A</f>
        <v>FIDEICOMISO PROMOCIÓN JUVENIL, Gobierno del Estado de Guanajuato (a)</v>
      </c>
      <c r="B2" s="174"/>
      <c r="C2" s="174"/>
      <c r="D2" s="175"/>
    </row>
    <row r="3" spans="1:11" x14ac:dyDescent="0.25">
      <c r="A3" s="176" t="s">
        <v>166</v>
      </c>
      <c r="B3" s="177"/>
      <c r="C3" s="177"/>
      <c r="D3" s="178"/>
    </row>
    <row r="4" spans="1:11" x14ac:dyDescent="0.25">
      <c r="A4" s="179" t="str">
        <f>TRIMESTRE</f>
        <v>Del 1 de enero al 30 de marzo de 2018 (b)</v>
      </c>
      <c r="B4" s="180"/>
      <c r="C4" s="180"/>
      <c r="D4" s="181"/>
    </row>
    <row r="5" spans="1:11" x14ac:dyDescent="0.25">
      <c r="A5" s="182" t="s">
        <v>118</v>
      </c>
      <c r="B5" s="183"/>
      <c r="C5" s="183"/>
      <c r="D5" s="184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154">
        <f>SUM(B9:B11)</f>
        <v>0</v>
      </c>
      <c r="C8" s="154">
        <f t="shared" ref="C8:D8" si="0">SUM(C9:C11)</f>
        <v>0</v>
      </c>
      <c r="D8" s="154">
        <f t="shared" si="0"/>
        <v>0</v>
      </c>
    </row>
    <row r="9" spans="1:11" x14ac:dyDescent="0.25">
      <c r="A9" s="53" t="s">
        <v>169</v>
      </c>
      <c r="B9" s="153">
        <v>0</v>
      </c>
      <c r="C9" s="155">
        <v>0</v>
      </c>
      <c r="D9" s="155">
        <v>0</v>
      </c>
    </row>
    <row r="10" spans="1:11" x14ac:dyDescent="0.25">
      <c r="A10" s="53" t="s">
        <v>170</v>
      </c>
      <c r="B10" s="23">
        <v>0</v>
      </c>
      <c r="C10" s="23"/>
      <c r="D10" s="23">
        <v>0</v>
      </c>
    </row>
    <row r="11" spans="1:11" x14ac:dyDescent="0.25">
      <c r="A11" s="53" t="s">
        <v>171</v>
      </c>
      <c r="B11" s="23"/>
      <c r="C11" s="23">
        <f t="shared" ref="C11" si="1"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154">
        <f>B14+B15</f>
        <v>0</v>
      </c>
      <c r="C13" s="154">
        <f t="shared" ref="C13:D13" si="2">C14+C15</f>
        <v>0</v>
      </c>
      <c r="D13" s="154">
        <f t="shared" si="2"/>
        <v>0</v>
      </c>
    </row>
    <row r="14" spans="1:11" x14ac:dyDescent="0.25">
      <c r="A14" s="53" t="s">
        <v>172</v>
      </c>
      <c r="B14" s="153">
        <v>0</v>
      </c>
      <c r="C14" s="155">
        <v>0</v>
      </c>
      <c r="D14" s="155">
        <v>0</v>
      </c>
    </row>
    <row r="15" spans="1:11" x14ac:dyDescent="0.25">
      <c r="A15" s="53" t="s">
        <v>173</v>
      </c>
      <c r="B15" s="23">
        <v>0</v>
      </c>
      <c r="C15" s="23"/>
      <c r="D15" s="23"/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154">
        <f t="shared" ref="C17" si="3">C18+C19</f>
        <v>0</v>
      </c>
      <c r="D17" s="154">
        <f>D18+D19</f>
        <v>0</v>
      </c>
    </row>
    <row r="18" spans="1:4" x14ac:dyDescent="0.25">
      <c r="A18" s="53" t="s">
        <v>175</v>
      </c>
      <c r="B18" s="119">
        <v>0</v>
      </c>
      <c r="C18" s="155">
        <v>0</v>
      </c>
      <c r="D18" s="155">
        <v>0</v>
      </c>
    </row>
    <row r="19" spans="1:4" x14ac:dyDescent="0.25">
      <c r="A19" s="53" t="s">
        <v>176</v>
      </c>
      <c r="B19" s="119">
        <v>0</v>
      </c>
      <c r="C19" s="23"/>
      <c r="D19" s="117"/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167">
        <f>B8-B13+B17</f>
        <v>0</v>
      </c>
      <c r="C21" s="154">
        <f>C8-C13+C17</f>
        <v>0</v>
      </c>
      <c r="D21" s="154">
        <f t="shared" ref="D21" si="4">D8-D13+D17</f>
        <v>0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167">
        <f>B21-B11</f>
        <v>0</v>
      </c>
      <c r="C23" s="154">
        <f>C21-C11</f>
        <v>0</v>
      </c>
      <c r="D23" s="154">
        <f t="shared" ref="D23" si="5">D21-D11</f>
        <v>0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167">
        <f>B23-B17</f>
        <v>0</v>
      </c>
      <c r="C25" s="154">
        <f>C23-C17</f>
        <v>0</v>
      </c>
      <c r="D25" s="154">
        <f>D23-D17</f>
        <v>0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168">
        <f>B25+B29</f>
        <v>0</v>
      </c>
      <c r="C33" s="154">
        <f t="shared" ref="C33:D33" si="7">C25+C29</f>
        <v>0</v>
      </c>
      <c r="D33" s="154">
        <f t="shared" si="7"/>
        <v>0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53">
        <f>B9</f>
        <v>0</v>
      </c>
      <c r="C48" s="155">
        <f>C9</f>
        <v>0</v>
      </c>
      <c r="D48" s="155">
        <f t="shared" ref="D48" si="11">D9</f>
        <v>0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7" t="s">
        <v>192</v>
      </c>
      <c r="B50" s="60"/>
      <c r="C50" s="60"/>
      <c r="D50" s="60"/>
    </row>
    <row r="51" spans="1:4" x14ac:dyDescent="0.25">
      <c r="A51" s="127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53">
        <f>B14</f>
        <v>0</v>
      </c>
      <c r="C53" s="155">
        <f t="shared" ref="C53:D53" si="13">C14</f>
        <v>0</v>
      </c>
      <c r="D53" s="155">
        <f t="shared" si="13"/>
        <v>0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155">
        <f t="shared" ref="C55:D55" si="14">C18</f>
        <v>0</v>
      </c>
      <c r="D55" s="155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168">
        <f>B48+B49-B53+B55</f>
        <v>0</v>
      </c>
      <c r="C57" s="154">
        <f>C48+C49-C53+C55</f>
        <v>0</v>
      </c>
      <c r="D57" s="154">
        <f t="shared" ref="D57" si="15">D48+D49-D53+D55</f>
        <v>0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168">
        <f>B57-B49</f>
        <v>0</v>
      </c>
      <c r="C59" s="154">
        <f t="shared" ref="C59:D59" si="16">C57-C49</f>
        <v>0</v>
      </c>
      <c r="D59" s="154">
        <f t="shared" si="16"/>
        <v>0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7" t="s">
        <v>193</v>
      </c>
      <c r="B65" s="23"/>
      <c r="C65" s="23"/>
      <c r="D65" s="23"/>
    </row>
    <row r="66" spans="1:4" x14ac:dyDescent="0.25">
      <c r="A66" s="127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0</v>
      </c>
      <c r="Q2" s="18">
        <f>'Formato 4'!C8</f>
        <v>0</v>
      </c>
      <c r="R2" s="18">
        <f>'Formato 4'!D8</f>
        <v>0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0</v>
      </c>
      <c r="Q3" s="18">
        <f>'Formato 4'!C9</f>
        <v>0</v>
      </c>
      <c r="R3" s="18">
        <f>'Formato 4'!D9</f>
        <v>0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0</v>
      </c>
      <c r="Q6" s="18">
        <f>'Formato 4'!C13</f>
        <v>0</v>
      </c>
      <c r="R6" s="18">
        <f>'Formato 4'!D13</f>
        <v>0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0</v>
      </c>
      <c r="Q7" s="18">
        <f>'Formato 4'!C14</f>
        <v>0</v>
      </c>
      <c r="R7" s="18">
        <f>'Formato 4'!D14</f>
        <v>0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0</v>
      </c>
      <c r="R12" s="18">
        <f>'Formato 4'!D21</f>
        <v>0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0</v>
      </c>
      <c r="R13" s="18">
        <f>'Formato 4'!D23</f>
        <v>0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0</v>
      </c>
      <c r="R14" s="18">
        <f>'Formato 4'!D25</f>
        <v>0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0</v>
      </c>
      <c r="R18">
        <f>'Formato 4'!D33</f>
        <v>0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0</v>
      </c>
      <c r="Q26">
        <f>'Formato 4'!C48</f>
        <v>0</v>
      </c>
      <c r="R26">
        <f>'Formato 4'!D48</f>
        <v>0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0</v>
      </c>
      <c r="Q30">
        <f>'Formato 4'!C53</f>
        <v>0</v>
      </c>
      <c r="R30">
        <f>'Formato 4'!D53</f>
        <v>0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76"/>
  <sheetViews>
    <sheetView showGridLines="0" topLeftCell="A53" zoomScale="85" zoomScaleNormal="85" workbookViewId="0">
      <selection activeCell="XFD76" sqref="XFD76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91" t="s">
        <v>206</v>
      </c>
      <c r="B1" s="191"/>
      <c r="C1" s="191"/>
      <c r="D1" s="191"/>
      <c r="E1" s="191"/>
      <c r="F1" s="191"/>
      <c r="G1" s="191"/>
    </row>
    <row r="2" spans="1:8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8" x14ac:dyDescent="0.25">
      <c r="A3" s="176" t="s">
        <v>207</v>
      </c>
      <c r="B3" s="177"/>
      <c r="C3" s="177"/>
      <c r="D3" s="177"/>
      <c r="E3" s="177"/>
      <c r="F3" s="177"/>
      <c r="G3" s="178"/>
    </row>
    <row r="4" spans="1:8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1"/>
    </row>
    <row r="5" spans="1:8" x14ac:dyDescent="0.25">
      <c r="A5" s="182" t="s">
        <v>118</v>
      </c>
      <c r="B5" s="183"/>
      <c r="C5" s="183"/>
      <c r="D5" s="183"/>
      <c r="E5" s="183"/>
      <c r="F5" s="183"/>
      <c r="G5" s="184"/>
    </row>
    <row r="6" spans="1:8" x14ac:dyDescent="0.25">
      <c r="A6" s="188" t="s">
        <v>214</v>
      </c>
      <c r="B6" s="190" t="s">
        <v>208</v>
      </c>
      <c r="C6" s="190"/>
      <c r="D6" s="190"/>
      <c r="E6" s="190"/>
      <c r="F6" s="190"/>
      <c r="G6" s="190" t="s">
        <v>209</v>
      </c>
    </row>
    <row r="7" spans="1:8" ht="30" x14ac:dyDescent="0.25">
      <c r="A7" s="18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9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/>
      <c r="C9" s="60"/>
      <c r="D9" s="60"/>
      <c r="E9" s="60"/>
      <c r="F9" s="60"/>
      <c r="G9" s="60"/>
      <c r="H9" s="8"/>
    </row>
    <row r="10" spans="1:8" x14ac:dyDescent="0.25">
      <c r="A10" s="53" t="s">
        <v>217</v>
      </c>
      <c r="B10" s="60"/>
      <c r="C10" s="60"/>
      <c r="D10" s="60"/>
      <c r="E10" s="60"/>
      <c r="F10" s="60"/>
      <c r="G10" s="60"/>
    </row>
    <row r="11" spans="1:8" x14ac:dyDescent="0.25">
      <c r="A11" s="53" t="s">
        <v>218</v>
      </c>
      <c r="B11" s="60"/>
      <c r="C11" s="60"/>
      <c r="D11" s="60"/>
      <c r="E11" s="60"/>
      <c r="F11" s="60"/>
      <c r="G11" s="60"/>
    </row>
    <row r="12" spans="1:8" x14ac:dyDescent="0.25">
      <c r="A12" s="53" t="s">
        <v>219</v>
      </c>
      <c r="B12" s="60"/>
      <c r="C12" s="60"/>
      <c r="D12" s="60"/>
      <c r="E12" s="60"/>
      <c r="F12" s="60"/>
      <c r="G12" s="60"/>
    </row>
    <row r="13" spans="1:8" x14ac:dyDescent="0.25">
      <c r="A13" s="53" t="s">
        <v>220</v>
      </c>
      <c r="B13" s="156">
        <v>0</v>
      </c>
      <c r="C13" s="156">
        <v>0</v>
      </c>
      <c r="D13" s="156">
        <v>0</v>
      </c>
      <c r="E13" s="156">
        <v>0</v>
      </c>
      <c r="F13" s="156">
        <v>0</v>
      </c>
      <c r="G13" s="156">
        <v>0</v>
      </c>
    </row>
    <row r="14" spans="1:8" x14ac:dyDescent="0.25">
      <c r="A14" s="53" t="s">
        <v>221</v>
      </c>
      <c r="B14" s="60"/>
      <c r="C14" s="60"/>
      <c r="D14" s="60"/>
      <c r="E14" s="60"/>
      <c r="F14" s="60"/>
      <c r="G14" s="60"/>
    </row>
    <row r="15" spans="1:8" x14ac:dyDescent="0.25">
      <c r="A15" s="53" t="s">
        <v>222</v>
      </c>
      <c r="B15" s="60"/>
      <c r="C15" s="60"/>
      <c r="D15" s="60"/>
      <c r="E15" s="60"/>
      <c r="F15" s="60"/>
      <c r="G15" s="60"/>
    </row>
    <row r="16" spans="1:8" x14ac:dyDescent="0.25">
      <c r="A16" s="10" t="s">
        <v>275</v>
      </c>
      <c r="B16" s="60">
        <f>SUM(B17:B27)</f>
        <v>0</v>
      </c>
      <c r="C16" s="60">
        <f t="shared" ref="C16:F16" si="0">SUM(C17:C27)</f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>SUM(G17:G27)</f>
        <v>0</v>
      </c>
    </row>
    <row r="17" spans="1:7" x14ac:dyDescent="0.25">
      <c r="A17" s="63" t="s">
        <v>223</v>
      </c>
      <c r="B17" s="60"/>
      <c r="C17" s="60"/>
      <c r="D17" s="60"/>
      <c r="E17" s="60"/>
      <c r="F17" s="60"/>
      <c r="G17" s="60"/>
    </row>
    <row r="18" spans="1:7" x14ac:dyDescent="0.2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x14ac:dyDescent="0.2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1">SUM(C29:C33)</f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8" x14ac:dyDescent="0.25">
      <c r="A35" s="53" t="s">
        <v>241</v>
      </c>
      <c r="B35" s="156">
        <f>B36</f>
        <v>0</v>
      </c>
      <c r="C35" s="156">
        <v>0</v>
      </c>
      <c r="D35" s="156">
        <v>0</v>
      </c>
      <c r="E35" s="156">
        <f t="shared" ref="E35:F35" si="2">E36</f>
        <v>0</v>
      </c>
      <c r="F35" s="156">
        <f t="shared" si="2"/>
        <v>0</v>
      </c>
      <c r="G35" s="156">
        <f>G36</f>
        <v>0</v>
      </c>
    </row>
    <row r="36" spans="1:8" x14ac:dyDescent="0.25">
      <c r="A36" s="63" t="s">
        <v>242</v>
      </c>
      <c r="B36" s="156">
        <v>0</v>
      </c>
      <c r="C36" s="156">
        <v>0</v>
      </c>
      <c r="D36" s="156">
        <v>0</v>
      </c>
      <c r="E36" s="156">
        <v>0</v>
      </c>
      <c r="F36" s="156">
        <v>0</v>
      </c>
      <c r="G36" s="156"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156">
        <v>0</v>
      </c>
      <c r="C39" s="156"/>
      <c r="D39" s="156">
        <f>+C39+B39</f>
        <v>0</v>
      </c>
      <c r="E39" s="156"/>
      <c r="F39" s="156"/>
      <c r="G39" s="156">
        <f>+F39-B39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157">
        <f>SUM(B9,B10,B11,B12,B13,B14,B15,B16,B28,B34,B35,B37)</f>
        <v>0</v>
      </c>
      <c r="C41" s="157">
        <f t="shared" ref="C41:E41" si="4">SUM(C9,C10,C11,C12,C13,C14,C15,C16,C28,C34,C35,C37)</f>
        <v>0</v>
      </c>
      <c r="D41" s="157">
        <f t="shared" si="4"/>
        <v>0</v>
      </c>
      <c r="E41" s="157">
        <f t="shared" si="4"/>
        <v>0</v>
      </c>
      <c r="F41" s="157">
        <f>SUM(F9,F10,F11,F12,F13,F14,F15,F16,F28,F34,F35,F37)</f>
        <v>0</v>
      </c>
      <c r="G41" s="157">
        <f>SUM(G9,G10,G11,G12,G13,G14,G15,G16,G28,G34,G35,G37)</f>
        <v>0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9">C68</f>
        <v>0</v>
      </c>
      <c r="D67" s="61">
        <f t="shared" si="9"/>
        <v>0</v>
      </c>
      <c r="E67" s="61">
        <f t="shared" si="9"/>
        <v>0</v>
      </c>
      <c r="F67" s="61">
        <f t="shared" si="9"/>
        <v>0</v>
      </c>
      <c r="G67" s="61">
        <f t="shared" si="9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/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157">
        <f>B41+B65+B67</f>
        <v>0</v>
      </c>
      <c r="C70" s="157">
        <f t="shared" ref="C70:G70" si="10">C41+C65+C67</f>
        <v>0</v>
      </c>
      <c r="D70" s="157">
        <f t="shared" si="10"/>
        <v>0</v>
      </c>
      <c r="E70" s="157">
        <f t="shared" si="10"/>
        <v>0</v>
      </c>
      <c r="F70" s="157">
        <f t="shared" si="10"/>
        <v>0</v>
      </c>
      <c r="G70" s="157">
        <f t="shared" si="10"/>
        <v>0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60"/>
      <c r="C73" s="60"/>
      <c r="D73" s="60"/>
      <c r="E73" s="60"/>
      <c r="F73" s="60"/>
      <c r="G73" s="60"/>
    </row>
    <row r="74" spans="1:7" ht="30" x14ac:dyDescent="0.25">
      <c r="A74" s="129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0</v>
      </c>
      <c r="Q34">
        <f>'Formato 5'!C41</f>
        <v>0</v>
      </c>
      <c r="R34">
        <f>'Formato 5'!D41</f>
        <v>0</v>
      </c>
      <c r="S34">
        <f>'Formato 5'!E41</f>
        <v>0</v>
      </c>
      <c r="T34">
        <f>'Formato 5'!F41</f>
        <v>0</v>
      </c>
      <c r="U34">
        <f>'Formato 5'!G41</f>
        <v>0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XFC161"/>
  <sheetViews>
    <sheetView topLeftCell="A1048576" zoomScale="70" zoomScaleNormal="70" zoomScalePageLayoutView="90" workbookViewId="0">
      <selection activeCell="A1048576" sqref="A1048576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92" t="s">
        <v>3285</v>
      </c>
      <c r="B1" s="191"/>
      <c r="C1" s="191"/>
      <c r="D1" s="191"/>
      <c r="E1" s="191"/>
      <c r="F1" s="191"/>
      <c r="G1" s="191"/>
    </row>
    <row r="2" spans="1:7" x14ac:dyDescent="0.25">
      <c r="A2" s="195" t="str">
        <f>ENTE_PUBLICO_A</f>
        <v>FIDEICOMISO PROMOCIÓN JUVENIL, Gobierno del Estado de Guanajuato (a)</v>
      </c>
      <c r="B2" s="195"/>
      <c r="C2" s="195"/>
      <c r="D2" s="195"/>
      <c r="E2" s="195"/>
      <c r="F2" s="195"/>
      <c r="G2" s="195"/>
    </row>
    <row r="3" spans="1:7" x14ac:dyDescent="0.25">
      <c r="A3" s="196" t="s">
        <v>277</v>
      </c>
      <c r="B3" s="196"/>
      <c r="C3" s="196"/>
      <c r="D3" s="196"/>
      <c r="E3" s="196"/>
      <c r="F3" s="196"/>
      <c r="G3" s="196"/>
    </row>
    <row r="4" spans="1:7" x14ac:dyDescent="0.25">
      <c r="A4" s="196" t="s">
        <v>278</v>
      </c>
      <c r="B4" s="196"/>
      <c r="C4" s="196"/>
      <c r="D4" s="196"/>
      <c r="E4" s="196"/>
      <c r="F4" s="196"/>
      <c r="G4" s="196"/>
    </row>
    <row r="5" spans="1:7" x14ac:dyDescent="0.25">
      <c r="A5" s="197" t="str">
        <f>TRIMESTRE</f>
        <v>Del 1 de enero al 30 de marzo de 2018 (b)</v>
      </c>
      <c r="B5" s="197"/>
      <c r="C5" s="197"/>
      <c r="D5" s="197"/>
      <c r="E5" s="197"/>
      <c r="F5" s="197"/>
      <c r="G5" s="197"/>
    </row>
    <row r="6" spans="1:7" x14ac:dyDescent="0.25">
      <c r="A6" s="189" t="s">
        <v>118</v>
      </c>
      <c r="B6" s="189"/>
      <c r="C6" s="189"/>
      <c r="D6" s="189"/>
      <c r="E6" s="189"/>
      <c r="F6" s="189"/>
      <c r="G6" s="189"/>
    </row>
    <row r="7" spans="1:7" ht="15" customHeight="1" x14ac:dyDescent="0.25">
      <c r="A7" s="193" t="s">
        <v>0</v>
      </c>
      <c r="B7" s="193" t="s">
        <v>279</v>
      </c>
      <c r="C7" s="193"/>
      <c r="D7" s="193"/>
      <c r="E7" s="193"/>
      <c r="F7" s="193"/>
      <c r="G7" s="194" t="s">
        <v>280</v>
      </c>
    </row>
    <row r="8" spans="1:7" ht="30" x14ac:dyDescent="0.25">
      <c r="A8" s="19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93"/>
    </row>
    <row r="9" spans="1:7" x14ac:dyDescent="0.25">
      <c r="A9" s="82" t="s">
        <v>285</v>
      </c>
      <c r="B9" s="158">
        <v>0</v>
      </c>
      <c r="C9" s="158">
        <v>0</v>
      </c>
      <c r="D9" s="158">
        <v>0</v>
      </c>
      <c r="E9" s="158">
        <v>0</v>
      </c>
      <c r="F9" s="158">
        <v>0</v>
      </c>
      <c r="G9" s="158">
        <v>0</v>
      </c>
    </row>
    <row r="10" spans="1:7" x14ac:dyDescent="0.25">
      <c r="A10" s="83" t="s">
        <v>286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</row>
    <row r="11" spans="1:7" x14ac:dyDescent="0.25">
      <c r="A11" s="84" t="s">
        <v>287</v>
      </c>
      <c r="B11" s="160">
        <v>0</v>
      </c>
      <c r="C11" s="160">
        <v>0</v>
      </c>
      <c r="D11" s="160">
        <v>0</v>
      </c>
      <c r="E11" s="160">
        <v>0</v>
      </c>
      <c r="F11" s="160">
        <v>0</v>
      </c>
      <c r="G11" s="160">
        <v>0</v>
      </c>
    </row>
    <row r="12" spans="1:7" x14ac:dyDescent="0.25">
      <c r="A12" s="84" t="s">
        <v>288</v>
      </c>
      <c r="B12" s="160">
        <v>0</v>
      </c>
      <c r="C12" s="160">
        <v>0</v>
      </c>
      <c r="D12" s="160">
        <v>0</v>
      </c>
      <c r="E12" s="160">
        <v>0</v>
      </c>
      <c r="F12" s="160">
        <v>0</v>
      </c>
      <c r="G12" s="160">
        <v>0</v>
      </c>
    </row>
    <row r="13" spans="1:7" x14ac:dyDescent="0.25">
      <c r="A13" s="84" t="s">
        <v>289</v>
      </c>
      <c r="B13" s="160">
        <v>0</v>
      </c>
      <c r="C13" s="160">
        <v>0</v>
      </c>
      <c r="D13" s="160">
        <v>0</v>
      </c>
      <c r="E13" s="160">
        <v>0</v>
      </c>
      <c r="F13" s="160">
        <v>0</v>
      </c>
      <c r="G13" s="160">
        <v>0</v>
      </c>
    </row>
    <row r="14" spans="1:7" x14ac:dyDescent="0.25">
      <c r="A14" s="84" t="s">
        <v>290</v>
      </c>
      <c r="B14" s="160">
        <v>0</v>
      </c>
      <c r="C14" s="160">
        <v>0</v>
      </c>
      <c r="D14" s="160">
        <v>0</v>
      </c>
      <c r="E14" s="160">
        <v>0</v>
      </c>
      <c r="F14" s="160">
        <v>0</v>
      </c>
      <c r="G14" s="160">
        <v>0</v>
      </c>
    </row>
    <row r="15" spans="1:7" x14ac:dyDescent="0.25">
      <c r="A15" s="84" t="s">
        <v>291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</row>
    <row r="16" spans="1:7" x14ac:dyDescent="0.25">
      <c r="A16" s="84" t="s">
        <v>292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25">
      <c r="A18" s="83" t="s">
        <v>294</v>
      </c>
      <c r="B18" s="159">
        <v>0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</row>
    <row r="19" spans="1:7" x14ac:dyDescent="0.25">
      <c r="A19" s="84" t="s">
        <v>295</v>
      </c>
      <c r="B19" s="160">
        <v>0</v>
      </c>
      <c r="C19" s="160">
        <v>0</v>
      </c>
      <c r="D19" s="160">
        <v>0</v>
      </c>
      <c r="E19" s="160">
        <v>0</v>
      </c>
      <c r="F19" s="160">
        <v>0</v>
      </c>
      <c r="G19" s="160">
        <v>0</v>
      </c>
    </row>
    <row r="20" spans="1:7" x14ac:dyDescent="0.25">
      <c r="A20" s="84" t="s">
        <v>296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</row>
    <row r="21" spans="1:7" x14ac:dyDescent="0.25">
      <c r="A21" s="84" t="s">
        <v>297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</row>
    <row r="22" spans="1:7" x14ac:dyDescent="0.25">
      <c r="A22" s="84" t="s">
        <v>298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</row>
    <row r="23" spans="1:7" x14ac:dyDescent="0.25">
      <c r="A23" s="84" t="s">
        <v>299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</row>
    <row r="24" spans="1:7" x14ac:dyDescent="0.25">
      <c r="A24" s="84" t="s">
        <v>300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</row>
    <row r="25" spans="1:7" x14ac:dyDescent="0.25">
      <c r="A25" s="84" t="s">
        <v>301</v>
      </c>
      <c r="B25" s="160">
        <v>0</v>
      </c>
      <c r="C25" s="160">
        <v>0</v>
      </c>
      <c r="D25" s="160">
        <v>0</v>
      </c>
      <c r="E25" s="160">
        <v>0</v>
      </c>
      <c r="F25" s="160">
        <v>0</v>
      </c>
      <c r="G25" s="160">
        <v>0</v>
      </c>
    </row>
    <row r="26" spans="1:7" x14ac:dyDescent="0.25">
      <c r="A26" s="84" t="s">
        <v>302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 x14ac:dyDescent="0.25">
      <c r="A27" s="84" t="s">
        <v>303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</row>
    <row r="28" spans="1:7" x14ac:dyDescent="0.25">
      <c r="A28" s="83" t="s">
        <v>304</v>
      </c>
      <c r="B28" s="159">
        <v>0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</row>
    <row r="29" spans="1:7" x14ac:dyDescent="0.25">
      <c r="A29" s="84" t="s">
        <v>305</v>
      </c>
      <c r="B29" s="160">
        <v>0</v>
      </c>
      <c r="C29" s="160">
        <v>0</v>
      </c>
      <c r="D29" s="160">
        <v>0</v>
      </c>
      <c r="E29" s="160">
        <v>0</v>
      </c>
      <c r="F29" s="160">
        <v>0</v>
      </c>
      <c r="G29" s="160">
        <v>0</v>
      </c>
    </row>
    <row r="30" spans="1:7" x14ac:dyDescent="0.25">
      <c r="A30" s="84" t="s">
        <v>306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</row>
    <row r="31" spans="1:7" x14ac:dyDescent="0.25">
      <c r="A31" s="84" t="s">
        <v>307</v>
      </c>
      <c r="B31" s="160">
        <v>0</v>
      </c>
      <c r="C31" s="160">
        <v>0</v>
      </c>
      <c r="D31" s="160">
        <v>0</v>
      </c>
      <c r="E31" s="160">
        <v>0</v>
      </c>
      <c r="F31" s="160">
        <v>0</v>
      </c>
      <c r="G31" s="160">
        <v>0</v>
      </c>
    </row>
    <row r="32" spans="1:7" x14ac:dyDescent="0.25">
      <c r="A32" s="84" t="s">
        <v>308</v>
      </c>
      <c r="B32" s="160">
        <v>0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</row>
    <row r="33" spans="1:7" x14ac:dyDescent="0.25">
      <c r="A33" s="84" t="s">
        <v>309</v>
      </c>
      <c r="B33" s="160">
        <v>0</v>
      </c>
      <c r="C33" s="160">
        <v>0</v>
      </c>
      <c r="D33" s="160">
        <v>0</v>
      </c>
      <c r="E33" s="160">
        <v>0</v>
      </c>
      <c r="F33" s="160">
        <v>0</v>
      </c>
      <c r="G33" s="160">
        <v>0</v>
      </c>
    </row>
    <row r="34" spans="1:7" x14ac:dyDescent="0.25">
      <c r="A34" s="84" t="s">
        <v>310</v>
      </c>
      <c r="B34" s="160">
        <v>0</v>
      </c>
      <c r="C34" s="160">
        <v>0</v>
      </c>
      <c r="D34" s="160">
        <v>0</v>
      </c>
      <c r="E34" s="160">
        <v>0</v>
      </c>
      <c r="F34" s="160">
        <v>0</v>
      </c>
      <c r="G34" s="160">
        <v>0</v>
      </c>
    </row>
    <row r="35" spans="1:7" x14ac:dyDescent="0.25">
      <c r="A35" s="84" t="s">
        <v>311</v>
      </c>
      <c r="B35" s="160">
        <v>0</v>
      </c>
      <c r="C35" s="160">
        <v>0</v>
      </c>
      <c r="D35" s="160">
        <v>0</v>
      </c>
      <c r="E35" s="160">
        <v>0</v>
      </c>
      <c r="F35" s="160">
        <v>0</v>
      </c>
      <c r="G35" s="160">
        <v>0</v>
      </c>
    </row>
    <row r="36" spans="1:7" x14ac:dyDescent="0.25">
      <c r="A36" s="84" t="s">
        <v>312</v>
      </c>
      <c r="B36" s="160">
        <v>0</v>
      </c>
      <c r="C36" s="160">
        <v>0</v>
      </c>
      <c r="D36" s="160">
        <v>0</v>
      </c>
      <c r="E36" s="160">
        <v>0</v>
      </c>
      <c r="F36" s="160">
        <v>0</v>
      </c>
      <c r="G36" s="160">
        <v>0</v>
      </c>
    </row>
    <row r="37" spans="1:7" x14ac:dyDescent="0.25">
      <c r="A37" s="84" t="s">
        <v>313</v>
      </c>
      <c r="B37" s="160">
        <v>0</v>
      </c>
      <c r="C37" s="160">
        <v>0</v>
      </c>
      <c r="D37" s="160">
        <v>0</v>
      </c>
      <c r="E37" s="160">
        <v>0</v>
      </c>
      <c r="F37" s="160">
        <v>0</v>
      </c>
      <c r="G37" s="160">
        <v>0</v>
      </c>
    </row>
    <row r="38" spans="1:7" x14ac:dyDescent="0.25">
      <c r="A38" s="83" t="s">
        <v>314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84" t="s">
        <v>315</v>
      </c>
      <c r="B39" s="160">
        <v>0</v>
      </c>
      <c r="C39" s="160">
        <v>0</v>
      </c>
      <c r="D39" s="160">
        <v>0</v>
      </c>
      <c r="E39" s="160">
        <v>0</v>
      </c>
      <c r="F39" s="160">
        <v>0</v>
      </c>
      <c r="G39" s="160">
        <v>0</v>
      </c>
    </row>
    <row r="40" spans="1:7" x14ac:dyDescent="0.25">
      <c r="A40" s="84" t="s">
        <v>316</v>
      </c>
      <c r="B40" s="160">
        <v>0</v>
      </c>
      <c r="C40" s="160">
        <v>0</v>
      </c>
      <c r="D40" s="160">
        <v>0</v>
      </c>
      <c r="E40" s="160">
        <v>0</v>
      </c>
      <c r="F40" s="160">
        <v>0</v>
      </c>
      <c r="G40" s="160">
        <v>0</v>
      </c>
    </row>
    <row r="41" spans="1:7" x14ac:dyDescent="0.25">
      <c r="A41" s="84" t="s">
        <v>317</v>
      </c>
      <c r="B41" s="160">
        <v>0</v>
      </c>
      <c r="C41" s="160">
        <v>0</v>
      </c>
      <c r="D41" s="160">
        <v>0</v>
      </c>
      <c r="E41" s="160">
        <v>0</v>
      </c>
      <c r="F41" s="160">
        <v>0</v>
      </c>
      <c r="G41" s="160">
        <v>0</v>
      </c>
    </row>
    <row r="42" spans="1:7" x14ac:dyDescent="0.25">
      <c r="A42" s="84" t="s">
        <v>318</v>
      </c>
      <c r="B42" s="160">
        <v>0</v>
      </c>
      <c r="C42" s="160">
        <v>0</v>
      </c>
      <c r="D42" s="160">
        <v>0</v>
      </c>
      <c r="E42" s="160">
        <v>0</v>
      </c>
      <c r="F42" s="160">
        <v>0</v>
      </c>
      <c r="G42" s="160">
        <v>0</v>
      </c>
    </row>
    <row r="43" spans="1:7" x14ac:dyDescent="0.25">
      <c r="A43" s="84" t="s">
        <v>319</v>
      </c>
      <c r="B43" s="160">
        <v>0</v>
      </c>
      <c r="C43" s="160">
        <v>0</v>
      </c>
      <c r="D43" s="160">
        <v>0</v>
      </c>
      <c r="E43" s="160">
        <v>0</v>
      </c>
      <c r="F43" s="160">
        <v>0</v>
      </c>
      <c r="G43" s="160">
        <v>0</v>
      </c>
    </row>
    <row r="44" spans="1:7" x14ac:dyDescent="0.25">
      <c r="A44" s="84" t="s">
        <v>320</v>
      </c>
      <c r="B44" s="160">
        <v>0</v>
      </c>
      <c r="C44" s="160">
        <v>0</v>
      </c>
      <c r="D44" s="160">
        <v>0</v>
      </c>
      <c r="E44" s="160">
        <v>0</v>
      </c>
      <c r="F44" s="160">
        <v>0</v>
      </c>
      <c r="G44" s="160">
        <v>0</v>
      </c>
    </row>
    <row r="45" spans="1:7" x14ac:dyDescent="0.25">
      <c r="A45" s="84" t="s">
        <v>321</v>
      </c>
      <c r="B45" s="160">
        <v>0</v>
      </c>
      <c r="C45" s="160">
        <v>0</v>
      </c>
      <c r="D45" s="160">
        <v>0</v>
      </c>
      <c r="E45" s="160">
        <v>0</v>
      </c>
      <c r="F45" s="160">
        <v>0</v>
      </c>
      <c r="G45" s="160">
        <v>0</v>
      </c>
    </row>
    <row r="46" spans="1:7" x14ac:dyDescent="0.25">
      <c r="A46" s="84" t="s">
        <v>322</v>
      </c>
      <c r="B46" s="160">
        <v>0</v>
      </c>
      <c r="C46" s="160">
        <v>0</v>
      </c>
      <c r="D46" s="160">
        <v>0</v>
      </c>
      <c r="E46" s="160">
        <v>0</v>
      </c>
      <c r="F46" s="160">
        <v>0</v>
      </c>
      <c r="G46" s="160">
        <v>0</v>
      </c>
    </row>
    <row r="47" spans="1:7" x14ac:dyDescent="0.25">
      <c r="A47" s="84" t="s">
        <v>323</v>
      </c>
      <c r="B47" s="160">
        <v>0</v>
      </c>
      <c r="C47" s="160">
        <v>0</v>
      </c>
      <c r="D47" s="160">
        <v>0</v>
      </c>
      <c r="E47" s="160">
        <v>0</v>
      </c>
      <c r="F47" s="160">
        <v>0</v>
      </c>
      <c r="G47" s="160">
        <v>0</v>
      </c>
    </row>
    <row r="48" spans="1:7" x14ac:dyDescent="0.25">
      <c r="A48" s="83" t="s">
        <v>324</v>
      </c>
      <c r="B48" s="159">
        <v>0</v>
      </c>
      <c r="C48" s="159">
        <v>0</v>
      </c>
      <c r="D48" s="159">
        <v>0</v>
      </c>
      <c r="E48" s="159">
        <v>0</v>
      </c>
      <c r="F48" s="159">
        <v>0</v>
      </c>
      <c r="G48" s="159">
        <v>0</v>
      </c>
    </row>
    <row r="49" spans="1:7" x14ac:dyDescent="0.25">
      <c r="A49" s="84" t="s">
        <v>325</v>
      </c>
      <c r="B49" s="160">
        <v>0</v>
      </c>
      <c r="C49" s="160">
        <v>0</v>
      </c>
      <c r="D49" s="160">
        <v>0</v>
      </c>
      <c r="E49" s="160">
        <v>0</v>
      </c>
      <c r="F49" s="160">
        <v>0</v>
      </c>
      <c r="G49" s="160">
        <v>0</v>
      </c>
    </row>
    <row r="50" spans="1:7" x14ac:dyDescent="0.25">
      <c r="A50" s="84" t="s">
        <v>326</v>
      </c>
      <c r="B50" s="160">
        <v>0</v>
      </c>
      <c r="C50" s="160">
        <v>0</v>
      </c>
      <c r="D50" s="160">
        <v>0</v>
      </c>
      <c r="E50" s="160">
        <v>0</v>
      </c>
      <c r="F50" s="160">
        <v>0</v>
      </c>
      <c r="G50" s="160">
        <v>0</v>
      </c>
    </row>
    <row r="51" spans="1:7" x14ac:dyDescent="0.25">
      <c r="A51" s="84" t="s">
        <v>327</v>
      </c>
      <c r="B51" s="160">
        <v>0</v>
      </c>
      <c r="C51" s="160">
        <v>0</v>
      </c>
      <c r="D51" s="160">
        <v>0</v>
      </c>
      <c r="E51" s="160">
        <v>0</v>
      </c>
      <c r="F51" s="160">
        <v>0</v>
      </c>
      <c r="G51" s="160">
        <v>0</v>
      </c>
    </row>
    <row r="52" spans="1:7" x14ac:dyDescent="0.25">
      <c r="A52" s="84" t="s">
        <v>328</v>
      </c>
      <c r="B52" s="160">
        <v>0</v>
      </c>
      <c r="C52" s="160">
        <v>0</v>
      </c>
      <c r="D52" s="160">
        <v>0</v>
      </c>
      <c r="E52" s="160">
        <v>0</v>
      </c>
      <c r="F52" s="160">
        <v>0</v>
      </c>
      <c r="G52" s="160">
        <v>0</v>
      </c>
    </row>
    <row r="53" spans="1:7" x14ac:dyDescent="0.25">
      <c r="A53" s="84" t="s">
        <v>329</v>
      </c>
      <c r="B53" s="160">
        <v>0</v>
      </c>
      <c r="C53" s="160">
        <v>0</v>
      </c>
      <c r="D53" s="160">
        <v>0</v>
      </c>
      <c r="E53" s="160">
        <v>0</v>
      </c>
      <c r="F53" s="160">
        <v>0</v>
      </c>
      <c r="G53" s="160">
        <v>0</v>
      </c>
    </row>
    <row r="54" spans="1:7" x14ac:dyDescent="0.25">
      <c r="A54" s="84" t="s">
        <v>330</v>
      </c>
      <c r="B54" s="160">
        <v>0</v>
      </c>
      <c r="C54" s="160">
        <v>0</v>
      </c>
      <c r="D54" s="160">
        <v>0</v>
      </c>
      <c r="E54" s="160">
        <v>0</v>
      </c>
      <c r="F54" s="160">
        <v>0</v>
      </c>
      <c r="G54" s="160">
        <v>0</v>
      </c>
    </row>
    <row r="55" spans="1:7" x14ac:dyDescent="0.25">
      <c r="A55" s="84" t="s">
        <v>331</v>
      </c>
      <c r="B55" s="160">
        <v>0</v>
      </c>
      <c r="C55" s="160">
        <v>0</v>
      </c>
      <c r="D55" s="160">
        <v>0</v>
      </c>
      <c r="E55" s="160">
        <v>0</v>
      </c>
      <c r="F55" s="160">
        <v>0</v>
      </c>
      <c r="G55" s="160">
        <v>0</v>
      </c>
    </row>
    <row r="56" spans="1:7" x14ac:dyDescent="0.25">
      <c r="A56" s="84" t="s">
        <v>332</v>
      </c>
      <c r="B56" s="160">
        <v>0</v>
      </c>
      <c r="C56" s="160">
        <v>0</v>
      </c>
      <c r="D56" s="160">
        <v>0</v>
      </c>
      <c r="E56" s="160">
        <v>0</v>
      </c>
      <c r="F56" s="160">
        <v>0</v>
      </c>
      <c r="G56" s="160">
        <v>0</v>
      </c>
    </row>
    <row r="57" spans="1:7" x14ac:dyDescent="0.25">
      <c r="A57" s="84" t="s">
        <v>333</v>
      </c>
      <c r="B57" s="160">
        <v>0</v>
      </c>
      <c r="C57" s="160">
        <v>0</v>
      </c>
      <c r="D57" s="160">
        <v>0</v>
      </c>
      <c r="E57" s="160">
        <v>0</v>
      </c>
      <c r="F57" s="160">
        <v>0</v>
      </c>
      <c r="G57" s="160">
        <v>0</v>
      </c>
    </row>
    <row r="58" spans="1:7" x14ac:dyDescent="0.25">
      <c r="A58" s="83" t="s">
        <v>334</v>
      </c>
      <c r="B58" s="159">
        <v>0</v>
      </c>
      <c r="C58" s="159">
        <v>0</v>
      </c>
      <c r="D58" s="159">
        <v>0</v>
      </c>
      <c r="E58" s="159">
        <v>0</v>
      </c>
      <c r="F58" s="159">
        <v>0</v>
      </c>
      <c r="G58" s="159">
        <v>0</v>
      </c>
    </row>
    <row r="59" spans="1:7" x14ac:dyDescent="0.25">
      <c r="A59" s="84" t="s">
        <v>335</v>
      </c>
      <c r="B59" s="160">
        <v>0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</row>
    <row r="60" spans="1:7" x14ac:dyDescent="0.25">
      <c r="A60" s="84" t="s">
        <v>336</v>
      </c>
      <c r="B60" s="160">
        <v>0</v>
      </c>
      <c r="C60" s="160">
        <v>0</v>
      </c>
      <c r="D60" s="160">
        <v>0</v>
      </c>
      <c r="E60" s="160">
        <v>0</v>
      </c>
      <c r="F60" s="160">
        <v>0</v>
      </c>
      <c r="G60" s="160">
        <v>0</v>
      </c>
    </row>
    <row r="61" spans="1:7" x14ac:dyDescent="0.25">
      <c r="A61" s="84" t="s">
        <v>337</v>
      </c>
      <c r="B61" s="160">
        <v>0</v>
      </c>
      <c r="C61" s="160">
        <v>0</v>
      </c>
      <c r="D61" s="160">
        <v>0</v>
      </c>
      <c r="E61" s="160">
        <v>0</v>
      </c>
      <c r="F61" s="160">
        <v>0</v>
      </c>
      <c r="G61" s="160">
        <v>0</v>
      </c>
    </row>
    <row r="62" spans="1:7" x14ac:dyDescent="0.25">
      <c r="A62" s="83" t="s">
        <v>338</v>
      </c>
      <c r="B62" s="160">
        <v>0</v>
      </c>
      <c r="C62" s="160">
        <v>0</v>
      </c>
      <c r="D62" s="160">
        <v>0</v>
      </c>
      <c r="E62" s="160">
        <v>0</v>
      </c>
      <c r="F62" s="160">
        <v>0</v>
      </c>
      <c r="G62" s="160"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</row>
    <row r="71" spans="1:7" x14ac:dyDescent="0.25">
      <c r="A71" s="83" t="s">
        <v>347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</row>
    <row r="74" spans="1:7" x14ac:dyDescent="0.25">
      <c r="A74" s="84" t="s">
        <v>350</v>
      </c>
      <c r="B74" s="160">
        <v>0</v>
      </c>
      <c r="C74" s="160">
        <v>0</v>
      </c>
      <c r="D74" s="160">
        <v>0</v>
      </c>
      <c r="E74" s="160">
        <v>0</v>
      </c>
      <c r="F74" s="160">
        <v>0</v>
      </c>
      <c r="G74" s="160">
        <v>0</v>
      </c>
    </row>
    <row r="75" spans="1:7" x14ac:dyDescent="0.25">
      <c r="A75" s="83" t="s">
        <v>351</v>
      </c>
      <c r="B75" s="160">
        <v>0</v>
      </c>
      <c r="C75" s="160">
        <v>0</v>
      </c>
      <c r="D75" s="160">
        <v>0</v>
      </c>
      <c r="E75" s="160">
        <v>0</v>
      </c>
      <c r="F75" s="160">
        <v>0</v>
      </c>
      <c r="G75" s="160">
        <v>0</v>
      </c>
    </row>
    <row r="76" spans="1:7" x14ac:dyDescent="0.25">
      <c r="A76" s="84" t="s">
        <v>352</v>
      </c>
      <c r="B76" s="160">
        <v>0</v>
      </c>
      <c r="C76" s="160">
        <v>0</v>
      </c>
      <c r="D76" s="160">
        <v>0</v>
      </c>
      <c r="E76" s="160">
        <v>0</v>
      </c>
      <c r="F76" s="160">
        <v>0</v>
      </c>
      <c r="G76" s="160"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0">SUM(C85,C93,C103,C113,C123,C133,C137,C146,C150)</f>
        <v>0</v>
      </c>
      <c r="D84" s="79">
        <f t="shared" si="0"/>
        <v>0</v>
      </c>
      <c r="E84" s="79">
        <f t="shared" si="0"/>
        <v>0</v>
      </c>
      <c r="F84" s="79">
        <f t="shared" si="0"/>
        <v>0</v>
      </c>
      <c r="G84" s="79">
        <f t="shared" si="0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">SUM(C86:C92)</f>
        <v>0</v>
      </c>
      <c r="D85" s="80">
        <f t="shared" si="1"/>
        <v>0</v>
      </c>
      <c r="E85" s="80">
        <f t="shared" si="1"/>
        <v>0</v>
      </c>
      <c r="F85" s="80">
        <f t="shared" si="1"/>
        <v>0</v>
      </c>
      <c r="G85" s="80">
        <f t="shared" si="1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">SUM(C94:C102)</f>
        <v>0</v>
      </c>
      <c r="D93" s="80">
        <f t="shared" si="2"/>
        <v>0</v>
      </c>
      <c r="E93" s="80">
        <f t="shared" si="2"/>
        <v>0</v>
      </c>
      <c r="F93" s="80">
        <f t="shared" si="2"/>
        <v>0</v>
      </c>
      <c r="G93" s="80">
        <f t="shared" si="2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3">SUM(D104:D112)</f>
        <v>0</v>
      </c>
      <c r="E103" s="80">
        <f t="shared" si="3"/>
        <v>0</v>
      </c>
      <c r="F103" s="80">
        <f t="shared" si="3"/>
        <v>0</v>
      </c>
      <c r="G103" s="80">
        <f t="shared" si="3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4">SUM(C114:C122)</f>
        <v>0</v>
      </c>
      <c r="D113" s="80">
        <f t="shared" si="4"/>
        <v>0</v>
      </c>
      <c r="E113" s="80">
        <f t="shared" si="4"/>
        <v>0</v>
      </c>
      <c r="F113" s="80">
        <f t="shared" si="4"/>
        <v>0</v>
      </c>
      <c r="G113" s="80">
        <f t="shared" si="4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5">SUM(C124:C132)</f>
        <v>0</v>
      </c>
      <c r="D123" s="80">
        <f t="shared" si="5"/>
        <v>0</v>
      </c>
      <c r="E123" s="80">
        <f t="shared" si="5"/>
        <v>0</v>
      </c>
      <c r="F123" s="80">
        <f t="shared" si="5"/>
        <v>0</v>
      </c>
      <c r="G123" s="80">
        <f t="shared" si="5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6">SUM(C134:C136)</f>
        <v>0</v>
      </c>
      <c r="D133" s="80">
        <f t="shared" si="6"/>
        <v>0</v>
      </c>
      <c r="E133" s="80">
        <f t="shared" si="6"/>
        <v>0</v>
      </c>
      <c r="F133" s="80">
        <f t="shared" si="6"/>
        <v>0</v>
      </c>
      <c r="G133" s="80">
        <f t="shared" si="6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7">SUM(C138:C142,C144:C145)</f>
        <v>0</v>
      </c>
      <c r="D137" s="80">
        <f t="shared" si="7"/>
        <v>0</v>
      </c>
      <c r="E137" s="80">
        <f t="shared" si="7"/>
        <v>0</v>
      </c>
      <c r="F137" s="80">
        <f t="shared" si="7"/>
        <v>0</v>
      </c>
      <c r="G137" s="80">
        <f t="shared" si="7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8">SUM(C147:C149)</f>
        <v>0</v>
      </c>
      <c r="D146" s="80">
        <f t="shared" si="8"/>
        <v>0</v>
      </c>
      <c r="E146" s="80">
        <f t="shared" si="8"/>
        <v>0</v>
      </c>
      <c r="F146" s="80">
        <f t="shared" si="8"/>
        <v>0</v>
      </c>
      <c r="G146" s="80">
        <f t="shared" si="8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9">SUM(C151:C157)</f>
        <v>0</v>
      </c>
      <c r="D150" s="80">
        <f t="shared" si="9"/>
        <v>0</v>
      </c>
      <c r="E150" s="80">
        <f t="shared" si="9"/>
        <v>0</v>
      </c>
      <c r="F150" s="80">
        <f t="shared" si="9"/>
        <v>0</v>
      </c>
      <c r="G150" s="80">
        <f t="shared" si="9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158">
        <f>B9+B84</f>
        <v>0</v>
      </c>
      <c r="C159" s="158">
        <f t="shared" ref="C159:G159" si="10">C9+C84</f>
        <v>0</v>
      </c>
      <c r="D159" s="158">
        <f t="shared" si="10"/>
        <v>0</v>
      </c>
      <c r="E159" s="158">
        <f t="shared" si="10"/>
        <v>0</v>
      </c>
      <c r="F159" s="158">
        <f t="shared" si="10"/>
        <v>0</v>
      </c>
      <c r="G159" s="158">
        <f t="shared" si="10"/>
        <v>0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6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0</v>
      </c>
      <c r="Q2" s="18">
        <f>'Formato 6 a)'!C9</f>
        <v>0</v>
      </c>
      <c r="R2" s="18">
        <f>'Formato 6 a)'!D9</f>
        <v>0</v>
      </c>
      <c r="S2" s="18">
        <f>'Formato 6 a)'!E9</f>
        <v>0</v>
      </c>
      <c r="T2" s="18">
        <f>'Formato 6 a)'!F9</f>
        <v>0</v>
      </c>
      <c r="U2" s="18">
        <f>'Formato 6 a)'!G9</f>
        <v>0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0</v>
      </c>
      <c r="Q3" s="18">
        <f>'Formato 6 a)'!C10</f>
        <v>0</v>
      </c>
      <c r="R3" s="18">
        <f>'Formato 6 a)'!D10</f>
        <v>0</v>
      </c>
      <c r="S3" s="18">
        <f>'Formato 6 a)'!E10</f>
        <v>0</v>
      </c>
      <c r="T3" s="18">
        <f>'Formato 6 a)'!F10</f>
        <v>0</v>
      </c>
      <c r="U3" s="18">
        <f>'Formato 6 a)'!G10</f>
        <v>0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0</v>
      </c>
      <c r="Q8" s="18">
        <f>'Formato 6 a)'!C15</f>
        <v>0</v>
      </c>
      <c r="R8" s="18">
        <f>'Formato 6 a)'!D15</f>
        <v>0</v>
      </c>
      <c r="S8" s="18">
        <f>'Formato 6 a)'!E15</f>
        <v>0</v>
      </c>
      <c r="T8" s="18">
        <f>'Formato 6 a)'!F15</f>
        <v>0</v>
      </c>
      <c r="U8" s="18">
        <f>'Formato 6 a)'!G15</f>
        <v>0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0</v>
      </c>
      <c r="Q21" s="18">
        <f>'Formato 6 a)'!C28</f>
        <v>0</v>
      </c>
      <c r="R21" s="18">
        <f>'Formato 6 a)'!D28</f>
        <v>0</v>
      </c>
      <c r="S21" s="18">
        <f>'Formato 6 a)'!E28</f>
        <v>0</v>
      </c>
      <c r="T21" s="18">
        <f>'Formato 6 a)'!F28</f>
        <v>0</v>
      </c>
      <c r="U21" s="18">
        <f>'Formato 6 a)'!G28</f>
        <v>0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0</v>
      </c>
      <c r="R24" s="18">
        <f>'Formato 6 a)'!D31</f>
        <v>0</v>
      </c>
      <c r="S24" s="18">
        <f>'Formato 6 a)'!E31</f>
        <v>0</v>
      </c>
      <c r="T24" s="18">
        <f>'Formato 6 a)'!F31</f>
        <v>0</v>
      </c>
      <c r="U24" s="18">
        <f>'Formato 6 a)'!G31</f>
        <v>0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0</v>
      </c>
      <c r="Q25" s="18">
        <f>'Formato 6 a)'!C32</f>
        <v>0</v>
      </c>
      <c r="R25" s="18">
        <f>'Formato 6 a)'!D32</f>
        <v>0</v>
      </c>
      <c r="S25" s="18">
        <f>'Formato 6 a)'!E32</f>
        <v>0</v>
      </c>
      <c r="T25" s="18">
        <f>'Formato 6 a)'!F32</f>
        <v>0</v>
      </c>
      <c r="U25" s="18">
        <f>'Formato 6 a)'!G32</f>
        <v>0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0</v>
      </c>
      <c r="Q150">
        <f>'Formato 6 a)'!C159</f>
        <v>0</v>
      </c>
      <c r="R150">
        <f>'Formato 6 a)'!D159</f>
        <v>0</v>
      </c>
      <c r="S150">
        <f>'Formato 6 a)'!E159</f>
        <v>0</v>
      </c>
      <c r="T150">
        <f>'Formato 6 a)'!F159</f>
        <v>0</v>
      </c>
      <c r="U150">
        <f>'Formato 6 a)'!G159</f>
        <v>0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G33"/>
  <sheetViews>
    <sheetView showGridLines="0" topLeftCell="A1048576" zoomScale="90" zoomScaleNormal="90" workbookViewId="0">
      <selection activeCell="E1048576" sqref="E1048576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92" t="s">
        <v>3290</v>
      </c>
      <c r="B1" s="192"/>
      <c r="C1" s="192"/>
      <c r="D1" s="192"/>
      <c r="E1" s="192"/>
      <c r="F1" s="192"/>
      <c r="G1" s="192"/>
    </row>
    <row r="2" spans="1:7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277</v>
      </c>
      <c r="B3" s="177"/>
      <c r="C3" s="177"/>
      <c r="D3" s="177"/>
      <c r="E3" s="177"/>
      <c r="F3" s="177"/>
      <c r="G3" s="178"/>
    </row>
    <row r="4" spans="1:7" x14ac:dyDescent="0.25">
      <c r="A4" s="176" t="s">
        <v>431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0</v>
      </c>
      <c r="B7" s="190" t="s">
        <v>279</v>
      </c>
      <c r="C7" s="190"/>
      <c r="D7" s="190"/>
      <c r="E7" s="190"/>
      <c r="F7" s="190"/>
      <c r="G7" s="194" t="s">
        <v>280</v>
      </c>
    </row>
    <row r="8" spans="1:7" ht="30" x14ac:dyDescent="0.25">
      <c r="A8" s="18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93"/>
    </row>
    <row r="9" spans="1:7" x14ac:dyDescent="0.25">
      <c r="A9" s="52" t="s">
        <v>440</v>
      </c>
      <c r="B9" s="158">
        <f>SUM(B10:GASTO_NE_FIN_01)</f>
        <v>0</v>
      </c>
      <c r="C9" s="158">
        <f>SUM(C10:GASTO_NE_FIN_02)</f>
        <v>0</v>
      </c>
      <c r="D9" s="158">
        <f>SUM(D10:GASTO_NE_FIN_03)</f>
        <v>0</v>
      </c>
      <c r="E9" s="158">
        <f>SUM(E10:GASTO_NE_FIN_04)</f>
        <v>0</v>
      </c>
      <c r="F9" s="158">
        <f>SUM(F10:GASTO_NE_FIN_05)</f>
        <v>0</v>
      </c>
      <c r="G9" s="158">
        <f>SUM(G10:GASTO_NE_FIN_06)</f>
        <v>0</v>
      </c>
    </row>
    <row r="10" spans="1:7" s="24" customFormat="1" x14ac:dyDescent="0.25">
      <c r="A10" s="143" t="s">
        <v>3304</v>
      </c>
      <c r="B10" s="160">
        <v>0</v>
      </c>
      <c r="C10" s="160">
        <v>0</v>
      </c>
      <c r="D10" s="160">
        <v>0</v>
      </c>
      <c r="E10" s="160">
        <v>0</v>
      </c>
      <c r="F10" s="160">
        <v>0</v>
      </c>
      <c r="G10" s="160">
        <v>0</v>
      </c>
    </row>
    <row r="11" spans="1:7" s="24" customFormat="1" x14ac:dyDescent="0.25">
      <c r="A11" s="143" t="s">
        <v>3305</v>
      </c>
      <c r="B11" s="160">
        <v>0</v>
      </c>
      <c r="C11" s="160">
        <v>0</v>
      </c>
      <c r="D11" s="160">
        <v>0</v>
      </c>
      <c r="E11" s="160">
        <v>0</v>
      </c>
      <c r="F11" s="160">
        <v>0</v>
      </c>
      <c r="G11" s="160">
        <v>0</v>
      </c>
    </row>
    <row r="12" spans="1:7" s="24" customFormat="1" x14ac:dyDescent="0.25">
      <c r="A12" s="143" t="s">
        <v>3306</v>
      </c>
      <c r="B12" s="160">
        <v>0</v>
      </c>
      <c r="C12" s="160">
        <v>0</v>
      </c>
      <c r="D12" s="160">
        <v>0</v>
      </c>
      <c r="E12" s="160">
        <v>0</v>
      </c>
      <c r="F12" s="160">
        <v>0</v>
      </c>
      <c r="G12" s="160">
        <v>0</v>
      </c>
    </row>
    <row r="13" spans="1:7" s="24" customFormat="1" x14ac:dyDescent="0.25">
      <c r="A13" s="143" t="s">
        <v>3307</v>
      </c>
      <c r="B13" s="160">
        <v>0</v>
      </c>
      <c r="C13" s="160">
        <v>0</v>
      </c>
      <c r="D13" s="160">
        <v>0</v>
      </c>
      <c r="E13" s="160">
        <v>0</v>
      </c>
      <c r="F13" s="160">
        <v>0</v>
      </c>
      <c r="G13" s="160">
        <v>0</v>
      </c>
    </row>
    <row r="14" spans="1:7" s="24" customFormat="1" x14ac:dyDescent="0.25">
      <c r="A14" s="143" t="s">
        <v>3308</v>
      </c>
      <c r="B14" s="160">
        <v>0</v>
      </c>
      <c r="C14" s="160">
        <v>0</v>
      </c>
      <c r="D14" s="160">
        <v>0</v>
      </c>
      <c r="E14" s="160">
        <v>0</v>
      </c>
      <c r="F14" s="160">
        <v>0</v>
      </c>
      <c r="G14" s="160">
        <v>0</v>
      </c>
    </row>
    <row r="15" spans="1:7" s="24" customFormat="1" x14ac:dyDescent="0.25">
      <c r="A15" s="143" t="s">
        <v>3309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</row>
    <row r="16" spans="1:7" s="24" customFormat="1" x14ac:dyDescent="0.25">
      <c r="A16" s="143" t="s">
        <v>3310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</row>
    <row r="17" spans="1:7" s="24" customFormat="1" x14ac:dyDescent="0.25">
      <c r="A17" s="143" t="s">
        <v>3311</v>
      </c>
      <c r="B17" s="160">
        <v>0</v>
      </c>
      <c r="C17" s="160">
        <v>0</v>
      </c>
      <c r="D17" s="160">
        <v>0</v>
      </c>
      <c r="E17" s="160">
        <v>0</v>
      </c>
      <c r="F17" s="160">
        <v>0</v>
      </c>
      <c r="G17" s="160">
        <v>0</v>
      </c>
    </row>
    <row r="18" spans="1:7" s="24" customFormat="1" x14ac:dyDescent="0.25">
      <c r="A18" s="143" t="s">
        <v>3312</v>
      </c>
      <c r="B18" s="160">
        <v>0</v>
      </c>
      <c r="C18" s="160">
        <v>0</v>
      </c>
      <c r="D18" s="160">
        <v>0</v>
      </c>
      <c r="E18" s="160">
        <v>0</v>
      </c>
      <c r="F18" s="160">
        <v>0</v>
      </c>
      <c r="G18" s="160">
        <v>0</v>
      </c>
    </row>
    <row r="19" spans="1:7" s="24" customFormat="1" x14ac:dyDescent="0.25">
      <c r="A19" s="143" t="s">
        <v>3313</v>
      </c>
      <c r="B19" s="160">
        <v>0</v>
      </c>
      <c r="C19" s="160">
        <v>0</v>
      </c>
      <c r="D19" s="160">
        <v>0</v>
      </c>
      <c r="E19" s="160">
        <v>0</v>
      </c>
      <c r="F19" s="160">
        <v>0</v>
      </c>
      <c r="G19" s="160">
        <v>0</v>
      </c>
    </row>
    <row r="20" spans="1:7" x14ac:dyDescent="0.25">
      <c r="A20" s="76" t="s">
        <v>686</v>
      </c>
      <c r="B20" s="54"/>
      <c r="C20" s="54"/>
      <c r="D20" s="54"/>
      <c r="E20" s="54"/>
      <c r="F20" s="54"/>
      <c r="G20" s="54"/>
    </row>
    <row r="21" spans="1:7" s="24" customFormat="1" x14ac:dyDescent="0.25">
      <c r="A21" s="55" t="s">
        <v>441</v>
      </c>
      <c r="B21" s="61">
        <f>SUM(B22:GASTO_E_FIN_01)</f>
        <v>0</v>
      </c>
      <c r="C21" s="61">
        <f>SUM(C22:GASTO_E_FIN_02)</f>
        <v>0</v>
      </c>
      <c r="D21" s="61">
        <f>SUM(D22:GASTO_E_FIN_03)</f>
        <v>0</v>
      </c>
      <c r="E21" s="61">
        <f>SUM(E22:GASTO_E_FIN_04)</f>
        <v>0</v>
      </c>
      <c r="F21" s="61">
        <f>SUM(F22:GASTO_E_FIN_05)</f>
        <v>0</v>
      </c>
      <c r="G21" s="61">
        <f>SUM(G22:GASTO_E_FIN_06)</f>
        <v>0</v>
      </c>
    </row>
    <row r="22" spans="1:7" s="24" customFormat="1" x14ac:dyDescent="0.25">
      <c r="A22" s="143" t="s">
        <v>432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s="24" customFormat="1" x14ac:dyDescent="0.25">
      <c r="A23" s="143" t="s">
        <v>433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s="24" customFormat="1" x14ac:dyDescent="0.25">
      <c r="A24" s="143" t="s">
        <v>434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s="24" customFormat="1" x14ac:dyDescent="0.25">
      <c r="A25" s="143" t="s">
        <v>435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s="24" customFormat="1" x14ac:dyDescent="0.25">
      <c r="A26" s="143" t="s">
        <v>436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s="24" customFormat="1" x14ac:dyDescent="0.25">
      <c r="A27" s="143" t="s">
        <v>437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s="24" customFormat="1" x14ac:dyDescent="0.25">
      <c r="A28" s="143" t="s">
        <v>438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s="24" customFormat="1" x14ac:dyDescent="0.25">
      <c r="A29" s="143" t="s">
        <v>439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76" t="s">
        <v>686</v>
      </c>
      <c r="B30" s="54"/>
      <c r="C30" s="54"/>
      <c r="D30" s="54"/>
      <c r="E30" s="54"/>
      <c r="F30" s="54"/>
      <c r="G30" s="54"/>
    </row>
    <row r="31" spans="1:7" x14ac:dyDescent="0.25">
      <c r="A31" s="55" t="s">
        <v>360</v>
      </c>
      <c r="B31" s="158">
        <f>GASTO_NE_T1+GASTO_E_T1</f>
        <v>0</v>
      </c>
      <c r="C31" s="158">
        <f>GASTO_NE_T2+GASTO_E_T2</f>
        <v>0</v>
      </c>
      <c r="D31" s="158">
        <f>GASTO_NE_T3+GASTO_E_T3</f>
        <v>0</v>
      </c>
      <c r="E31" s="158">
        <f>GASTO_NE_T4+GASTO_E_T4</f>
        <v>0</v>
      </c>
      <c r="F31" s="158">
        <f>GASTO_NE_T5+GASTO_E_T5</f>
        <v>0</v>
      </c>
      <c r="G31" s="158">
        <f>GASTO_NE_T6+GASTO_E_T6</f>
        <v>0</v>
      </c>
    </row>
    <row r="32" spans="1:7" x14ac:dyDescent="0.25">
      <c r="A32" s="58"/>
      <c r="B32" s="65"/>
      <c r="C32" s="65"/>
      <c r="D32" s="65"/>
      <c r="E32" s="65"/>
      <c r="F32" s="65"/>
      <c r="G32" s="78"/>
    </row>
    <row r="33" spans="1:1" hidden="1" x14ac:dyDescent="0.25">
      <c r="A3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3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0</v>
      </c>
      <c r="Q2" s="18">
        <f>GASTO_NE_T2</f>
        <v>0</v>
      </c>
      <c r="R2" s="18">
        <f>GASTO_NE_T3</f>
        <v>0</v>
      </c>
      <c r="S2" s="18">
        <f>GASTO_NE_T4</f>
        <v>0</v>
      </c>
      <c r="T2" s="18">
        <f>GASTO_NE_T5</f>
        <v>0</v>
      </c>
      <c r="U2" s="18">
        <f>GASTO_NE_T6</f>
        <v>0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0</v>
      </c>
      <c r="Q4" s="18">
        <f>TOTAL_E_T2</f>
        <v>0</v>
      </c>
      <c r="R4" s="18">
        <f>TOTAL_E_T3</f>
        <v>0</v>
      </c>
      <c r="S4" s="18">
        <f>TOTAL_E_T4</f>
        <v>0</v>
      </c>
      <c r="T4" s="18">
        <f>TOTAL_E_T5</f>
        <v>0</v>
      </c>
      <c r="U4" s="18">
        <f>TOTAL_E_T6</f>
        <v>0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XFC78"/>
  <sheetViews>
    <sheetView showGridLines="0" topLeftCell="A1048576" zoomScale="90" zoomScaleNormal="90" workbookViewId="0">
      <selection activeCell="A1048576" sqref="A1048576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8" t="s">
        <v>3289</v>
      </c>
      <c r="B1" s="199"/>
      <c r="C1" s="199"/>
      <c r="D1" s="199"/>
      <c r="E1" s="199"/>
      <c r="F1" s="199"/>
      <c r="G1" s="199"/>
    </row>
    <row r="2" spans="1:7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6" t="s">
        <v>396</v>
      </c>
      <c r="B3" s="177"/>
      <c r="C3" s="177"/>
      <c r="D3" s="177"/>
      <c r="E3" s="177"/>
      <c r="F3" s="177"/>
      <c r="G3" s="178"/>
    </row>
    <row r="4" spans="1:7" x14ac:dyDescent="0.25">
      <c r="A4" s="176" t="s">
        <v>397</v>
      </c>
      <c r="B4" s="177"/>
      <c r="C4" s="177"/>
      <c r="D4" s="177"/>
      <c r="E4" s="177"/>
      <c r="F4" s="177"/>
      <c r="G4" s="178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77" t="s">
        <v>0</v>
      </c>
      <c r="B7" s="182" t="s">
        <v>279</v>
      </c>
      <c r="C7" s="183"/>
      <c r="D7" s="183"/>
      <c r="E7" s="183"/>
      <c r="F7" s="184"/>
      <c r="G7" s="194" t="s">
        <v>3286</v>
      </c>
    </row>
    <row r="8" spans="1:7" ht="30.75" customHeight="1" x14ac:dyDescent="0.25">
      <c r="A8" s="17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93"/>
    </row>
    <row r="9" spans="1:7" x14ac:dyDescent="0.25">
      <c r="A9" s="52" t="s">
        <v>363</v>
      </c>
      <c r="B9" s="70">
        <f>SUM(B10,B19,B27,B37)</f>
        <v>0</v>
      </c>
      <c r="C9" s="70">
        <f t="shared" ref="C9:G9" si="0">SUM(C10,C19,C27,C37)</f>
        <v>0</v>
      </c>
      <c r="D9" s="70">
        <f t="shared" si="0"/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</row>
    <row r="10" spans="1:7" x14ac:dyDescent="0.2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/>
    </row>
    <row r="12" spans="1:7" x14ac:dyDescent="0.25">
      <c r="A12" s="63" t="s">
        <v>366</v>
      </c>
      <c r="B12" s="72"/>
      <c r="C12" s="72"/>
      <c r="D12" s="72"/>
      <c r="E12" s="72"/>
      <c r="F12" s="72"/>
      <c r="G12" s="72"/>
    </row>
    <row r="13" spans="1:7" x14ac:dyDescent="0.25">
      <c r="A13" s="63" t="s">
        <v>367</v>
      </c>
      <c r="B13" s="72"/>
      <c r="C13" s="72"/>
      <c r="D13" s="72"/>
      <c r="E13" s="72"/>
      <c r="F13" s="72"/>
      <c r="G13" s="72"/>
    </row>
    <row r="14" spans="1:7" x14ac:dyDescent="0.25">
      <c r="A14" s="63" t="s">
        <v>368</v>
      </c>
      <c r="B14" s="72"/>
      <c r="C14" s="72"/>
      <c r="D14" s="72"/>
      <c r="E14" s="72"/>
      <c r="F14" s="72"/>
      <c r="G14" s="72"/>
    </row>
    <row r="15" spans="1:7" x14ac:dyDescent="0.25">
      <c r="A15" s="63" t="s">
        <v>369</v>
      </c>
      <c r="B15" s="72"/>
      <c r="C15" s="72"/>
      <c r="D15" s="72"/>
      <c r="E15" s="72"/>
      <c r="F15" s="72"/>
      <c r="G15" s="72"/>
    </row>
    <row r="16" spans="1:7" x14ac:dyDescent="0.25">
      <c r="A16" s="63" t="s">
        <v>370</v>
      </c>
      <c r="B16" s="72"/>
      <c r="C16" s="72"/>
      <c r="D16" s="72"/>
      <c r="E16" s="72"/>
      <c r="F16" s="72"/>
      <c r="G16" s="72"/>
    </row>
    <row r="17" spans="1:7" x14ac:dyDescent="0.25">
      <c r="A17" s="63" t="s">
        <v>371</v>
      </c>
      <c r="B17" s="72"/>
      <c r="C17" s="72"/>
      <c r="D17" s="72"/>
      <c r="E17" s="72"/>
      <c r="F17" s="72"/>
      <c r="G17" s="72"/>
    </row>
    <row r="18" spans="1:7" x14ac:dyDescent="0.25">
      <c r="A18" s="63" t="s">
        <v>372</v>
      </c>
      <c r="B18" s="72"/>
      <c r="C18" s="72"/>
      <c r="D18" s="72"/>
      <c r="E18" s="72"/>
      <c r="F18" s="72"/>
      <c r="G18" s="72"/>
    </row>
    <row r="19" spans="1:7" x14ac:dyDescent="0.25">
      <c r="A19" s="53" t="s">
        <v>373</v>
      </c>
      <c r="B19" s="71">
        <f>SUM(B20:B26)</f>
        <v>0</v>
      </c>
      <c r="C19" s="71">
        <f t="shared" ref="C19:F19" si="2">SUM(C20:C26)</f>
        <v>0</v>
      </c>
      <c r="D19" s="71">
        <f t="shared" si="2"/>
        <v>0</v>
      </c>
      <c r="E19" s="71">
        <f t="shared" si="2"/>
        <v>0</v>
      </c>
      <c r="F19" s="71">
        <f t="shared" si="2"/>
        <v>0</v>
      </c>
      <c r="G19" s="71">
        <f>SUM(G20:G26)</f>
        <v>0</v>
      </c>
    </row>
    <row r="20" spans="1:7" x14ac:dyDescent="0.25">
      <c r="A20" s="63" t="s">
        <v>374</v>
      </c>
      <c r="B20" s="71"/>
      <c r="C20" s="71"/>
      <c r="D20" s="71"/>
      <c r="E20" s="71"/>
      <c r="F20" s="71"/>
      <c r="G20" s="72"/>
    </row>
    <row r="21" spans="1:7" x14ac:dyDescent="0.25">
      <c r="A21" s="63" t="s">
        <v>375</v>
      </c>
      <c r="B21" s="71"/>
      <c r="C21" s="71"/>
      <c r="D21" s="71"/>
      <c r="E21" s="71"/>
      <c r="F21" s="71"/>
      <c r="G21" s="72"/>
    </row>
    <row r="22" spans="1:7" x14ac:dyDescent="0.25">
      <c r="A22" s="63" t="s">
        <v>376</v>
      </c>
      <c r="B22" s="71"/>
      <c r="C22" s="71"/>
      <c r="D22" s="71"/>
      <c r="E22" s="71"/>
      <c r="F22" s="71"/>
      <c r="G22" s="72"/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/>
    </row>
    <row r="25" spans="1:7" x14ac:dyDescent="0.25">
      <c r="A25" s="63" t="s">
        <v>379</v>
      </c>
      <c r="B25" s="71"/>
      <c r="C25" s="71"/>
      <c r="D25" s="71"/>
      <c r="E25" s="71"/>
      <c r="F25" s="71"/>
      <c r="G25" s="72"/>
    </row>
    <row r="26" spans="1:7" x14ac:dyDescent="0.25">
      <c r="A26" s="63" t="s">
        <v>380</v>
      </c>
      <c r="B26" s="71"/>
      <c r="C26" s="71"/>
      <c r="D26" s="71"/>
      <c r="E26" s="71"/>
      <c r="F26" s="71"/>
      <c r="G26" s="72"/>
    </row>
    <row r="27" spans="1:7" x14ac:dyDescent="0.25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/>
    </row>
    <row r="29" spans="1:7" x14ac:dyDescent="0.25">
      <c r="A29" s="63" t="s">
        <v>383</v>
      </c>
      <c r="B29" s="71"/>
      <c r="C29" s="71"/>
      <c r="D29" s="71"/>
      <c r="E29" s="71"/>
      <c r="F29" s="71"/>
      <c r="G29" s="72"/>
    </row>
    <row r="30" spans="1:7" x14ac:dyDescent="0.25">
      <c r="A30" s="63" t="s">
        <v>384</v>
      </c>
      <c r="B30" s="71"/>
      <c r="C30" s="71"/>
      <c r="D30" s="71"/>
      <c r="E30" s="71"/>
      <c r="F30" s="71"/>
      <c r="G30" s="72"/>
    </row>
    <row r="31" spans="1:7" x14ac:dyDescent="0.25">
      <c r="A31" s="63" t="s">
        <v>385</v>
      </c>
      <c r="B31" s="71"/>
      <c r="C31" s="71"/>
      <c r="D31" s="71"/>
      <c r="E31" s="71"/>
      <c r="F31" s="71"/>
      <c r="G31" s="72"/>
    </row>
    <row r="32" spans="1:7" x14ac:dyDescent="0.25">
      <c r="A32" s="63" t="s">
        <v>386</v>
      </c>
      <c r="B32" s="71"/>
      <c r="C32" s="71"/>
      <c r="D32" s="71"/>
      <c r="E32" s="71"/>
      <c r="F32" s="71"/>
      <c r="G32" s="72"/>
    </row>
    <row r="33" spans="1:7" x14ac:dyDescent="0.25">
      <c r="A33" s="63" t="s">
        <v>387</v>
      </c>
      <c r="B33" s="71"/>
      <c r="C33" s="71"/>
      <c r="D33" s="71"/>
      <c r="E33" s="71"/>
      <c r="F33" s="71"/>
      <c r="G33" s="72"/>
    </row>
    <row r="34" spans="1:7" x14ac:dyDescent="0.25">
      <c r="A34" s="63" t="s">
        <v>388</v>
      </c>
      <c r="B34" s="71"/>
      <c r="C34" s="71"/>
      <c r="D34" s="71"/>
      <c r="E34" s="71"/>
      <c r="F34" s="71"/>
      <c r="G34" s="72"/>
    </row>
    <row r="35" spans="1:7" x14ac:dyDescent="0.25">
      <c r="A35" s="63" t="s">
        <v>389</v>
      </c>
      <c r="B35" s="71"/>
      <c r="C35" s="71"/>
      <c r="D35" s="71"/>
      <c r="E35" s="71"/>
      <c r="F35" s="71"/>
      <c r="G35" s="72"/>
    </row>
    <row r="36" spans="1:7" x14ac:dyDescent="0.25">
      <c r="A36" s="63" t="s">
        <v>390</v>
      </c>
      <c r="B36" s="71"/>
      <c r="C36" s="71"/>
      <c r="D36" s="71"/>
      <c r="E36" s="71"/>
      <c r="F36" s="71"/>
      <c r="G36" s="72"/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/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/>
    </row>
    <row r="40" spans="1:7" x14ac:dyDescent="0.25">
      <c r="A40" s="69" t="s">
        <v>393</v>
      </c>
      <c r="B40" s="72"/>
      <c r="C40" s="72"/>
      <c r="D40" s="72"/>
      <c r="E40" s="72"/>
      <c r="F40" s="72"/>
      <c r="G40" s="72"/>
    </row>
    <row r="41" spans="1:7" x14ac:dyDescent="0.25">
      <c r="A41" s="69" t="s">
        <v>394</v>
      </c>
      <c r="B41" s="72"/>
      <c r="C41" s="72"/>
      <c r="D41" s="72"/>
      <c r="E41" s="72"/>
      <c r="F41" s="72"/>
      <c r="G41" s="72"/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/>
    </row>
    <row r="46" spans="1:7" x14ac:dyDescent="0.25">
      <c r="A46" s="69" t="s">
        <v>366</v>
      </c>
      <c r="B46" s="72"/>
      <c r="C46" s="72"/>
      <c r="D46" s="72"/>
      <c r="E46" s="72"/>
      <c r="F46" s="72"/>
      <c r="G46" s="72"/>
    </row>
    <row r="47" spans="1:7" x14ac:dyDescent="0.25">
      <c r="A47" s="69" t="s">
        <v>367</v>
      </c>
      <c r="B47" s="72"/>
      <c r="C47" s="72"/>
      <c r="D47" s="72"/>
      <c r="E47" s="72"/>
      <c r="F47" s="72"/>
      <c r="G47" s="72"/>
    </row>
    <row r="48" spans="1:7" x14ac:dyDescent="0.25">
      <c r="A48" s="69" t="s">
        <v>368</v>
      </c>
      <c r="B48" s="72"/>
      <c r="C48" s="72"/>
      <c r="D48" s="72"/>
      <c r="E48" s="72"/>
      <c r="F48" s="72"/>
      <c r="G48" s="72"/>
    </row>
    <row r="49" spans="1:7" x14ac:dyDescent="0.25">
      <c r="A49" s="69" t="s">
        <v>369</v>
      </c>
      <c r="B49" s="72"/>
      <c r="C49" s="72"/>
      <c r="D49" s="72"/>
      <c r="E49" s="72"/>
      <c r="F49" s="72"/>
      <c r="G49" s="72"/>
    </row>
    <row r="50" spans="1:7" x14ac:dyDescent="0.25">
      <c r="A50" s="69" t="s">
        <v>370</v>
      </c>
      <c r="B50" s="72"/>
      <c r="C50" s="72"/>
      <c r="D50" s="72"/>
      <c r="E50" s="72"/>
      <c r="F50" s="72"/>
      <c r="G50" s="72"/>
    </row>
    <row r="51" spans="1:7" x14ac:dyDescent="0.25">
      <c r="A51" s="69" t="s">
        <v>371</v>
      </c>
      <c r="B51" s="72"/>
      <c r="C51" s="72"/>
      <c r="D51" s="72"/>
      <c r="E51" s="72"/>
      <c r="F51" s="72"/>
      <c r="G51" s="72"/>
    </row>
    <row r="52" spans="1:7" x14ac:dyDescent="0.25">
      <c r="A52" s="69" t="s">
        <v>372</v>
      </c>
      <c r="B52" s="72"/>
      <c r="C52" s="72"/>
      <c r="D52" s="72"/>
      <c r="E52" s="72"/>
      <c r="F52" s="72"/>
      <c r="G52" s="72"/>
    </row>
    <row r="53" spans="1:7" x14ac:dyDescent="0.25">
      <c r="A53" s="53" t="s">
        <v>373</v>
      </c>
      <c r="B53" s="71">
        <f>SUM(B54:B60)</f>
        <v>0</v>
      </c>
      <c r="C53" s="71">
        <f t="shared" ref="C53:G53" si="7">SUM(C54:C60)</f>
        <v>0</v>
      </c>
      <c r="D53" s="71">
        <f t="shared" si="7"/>
        <v>0</v>
      </c>
      <c r="E53" s="71">
        <f t="shared" si="7"/>
        <v>0</v>
      </c>
      <c r="F53" s="71">
        <f t="shared" si="7"/>
        <v>0</v>
      </c>
      <c r="G53" s="71">
        <f t="shared" si="7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/>
    </row>
    <row r="55" spans="1:7" x14ac:dyDescent="0.25">
      <c r="A55" s="69" t="s">
        <v>375</v>
      </c>
      <c r="B55" s="71"/>
      <c r="C55" s="71"/>
      <c r="D55" s="71"/>
      <c r="E55" s="71"/>
      <c r="F55" s="71"/>
      <c r="G55" s="72"/>
    </row>
    <row r="56" spans="1:7" x14ac:dyDescent="0.25">
      <c r="A56" s="69" t="s">
        <v>376</v>
      </c>
      <c r="B56" s="71"/>
      <c r="C56" s="71"/>
      <c r="D56" s="71"/>
      <c r="E56" s="71"/>
      <c r="F56" s="71"/>
      <c r="G56" s="72"/>
    </row>
    <row r="57" spans="1:7" x14ac:dyDescent="0.25">
      <c r="A57" s="48" t="s">
        <v>377</v>
      </c>
      <c r="B57" s="71"/>
      <c r="C57" s="71"/>
      <c r="D57" s="71"/>
      <c r="E57" s="71"/>
      <c r="F57" s="71"/>
      <c r="G57" s="72"/>
    </row>
    <row r="58" spans="1:7" x14ac:dyDescent="0.25">
      <c r="A58" s="69" t="s">
        <v>378</v>
      </c>
      <c r="B58" s="71"/>
      <c r="C58" s="71"/>
      <c r="D58" s="71"/>
      <c r="E58" s="71"/>
      <c r="F58" s="71"/>
      <c r="G58" s="72"/>
    </row>
    <row r="59" spans="1:7" x14ac:dyDescent="0.25">
      <c r="A59" s="69" t="s">
        <v>379</v>
      </c>
      <c r="B59" s="71"/>
      <c r="C59" s="71"/>
      <c r="D59" s="71"/>
      <c r="E59" s="71"/>
      <c r="F59" s="71"/>
      <c r="G59" s="72"/>
    </row>
    <row r="60" spans="1:7" x14ac:dyDescent="0.25">
      <c r="A60" s="69" t="s">
        <v>380</v>
      </c>
      <c r="B60" s="71"/>
      <c r="C60" s="71"/>
      <c r="D60" s="71"/>
      <c r="E60" s="71"/>
      <c r="F60" s="71"/>
      <c r="G60" s="72"/>
    </row>
    <row r="61" spans="1:7" x14ac:dyDescent="0.25">
      <c r="A61" s="53" t="s">
        <v>381</v>
      </c>
      <c r="B61" s="71">
        <f>SUM(B62:B70)</f>
        <v>0</v>
      </c>
      <c r="C61" s="71">
        <f t="shared" ref="C61:G61" si="8">SUM(C62:C70)</f>
        <v>0</v>
      </c>
      <c r="D61" s="71">
        <f t="shared" si="8"/>
        <v>0</v>
      </c>
      <c r="E61" s="71">
        <f t="shared" si="8"/>
        <v>0</v>
      </c>
      <c r="F61" s="71">
        <f t="shared" si="8"/>
        <v>0</v>
      </c>
      <c r="G61" s="71">
        <f t="shared" si="8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/>
    </row>
    <row r="63" spans="1:7" x14ac:dyDescent="0.25">
      <c r="A63" s="69" t="s">
        <v>383</v>
      </c>
      <c r="B63" s="71"/>
      <c r="C63" s="71"/>
      <c r="D63" s="71"/>
      <c r="E63" s="71"/>
      <c r="F63" s="71"/>
      <c r="G63" s="72"/>
    </row>
    <row r="64" spans="1:7" x14ac:dyDescent="0.25">
      <c r="A64" s="69" t="s">
        <v>384</v>
      </c>
      <c r="B64" s="71"/>
      <c r="C64" s="71"/>
      <c r="D64" s="71"/>
      <c r="E64" s="71"/>
      <c r="F64" s="71"/>
      <c r="G64" s="72"/>
    </row>
    <row r="65" spans="1:8" x14ac:dyDescent="0.25">
      <c r="A65" s="69" t="s">
        <v>385</v>
      </c>
      <c r="B65" s="71"/>
      <c r="C65" s="71"/>
      <c r="D65" s="71"/>
      <c r="E65" s="71"/>
      <c r="F65" s="71"/>
      <c r="G65" s="72"/>
    </row>
    <row r="66" spans="1:8" x14ac:dyDescent="0.25">
      <c r="A66" s="69" t="s">
        <v>386</v>
      </c>
      <c r="B66" s="71"/>
      <c r="C66" s="71"/>
      <c r="D66" s="71"/>
      <c r="E66" s="71"/>
      <c r="F66" s="71"/>
      <c r="G66" s="72"/>
    </row>
    <row r="67" spans="1:8" x14ac:dyDescent="0.25">
      <c r="A67" s="69" t="s">
        <v>387</v>
      </c>
      <c r="B67" s="71"/>
      <c r="C67" s="71"/>
      <c r="D67" s="71"/>
      <c r="E67" s="71"/>
      <c r="F67" s="71"/>
      <c r="G67" s="72"/>
    </row>
    <row r="68" spans="1:8" x14ac:dyDescent="0.25">
      <c r="A68" s="69" t="s">
        <v>388</v>
      </c>
      <c r="B68" s="71"/>
      <c r="C68" s="71"/>
      <c r="D68" s="71"/>
      <c r="E68" s="71"/>
      <c r="F68" s="71"/>
      <c r="G68" s="72"/>
    </row>
    <row r="69" spans="1:8" x14ac:dyDescent="0.25">
      <c r="A69" s="69" t="s">
        <v>389</v>
      </c>
      <c r="B69" s="71"/>
      <c r="C69" s="71"/>
      <c r="D69" s="71"/>
      <c r="E69" s="71"/>
      <c r="F69" s="71"/>
      <c r="G69" s="72"/>
    </row>
    <row r="70" spans="1:8" x14ac:dyDescent="0.25">
      <c r="A70" s="69" t="s">
        <v>390</v>
      </c>
      <c r="B70" s="71"/>
      <c r="C70" s="71"/>
      <c r="D70" s="71"/>
      <c r="E70" s="71"/>
      <c r="F70" s="71"/>
      <c r="G70" s="72"/>
    </row>
    <row r="71" spans="1:8" x14ac:dyDescent="0.25">
      <c r="A71" s="64" t="s">
        <v>3299</v>
      </c>
      <c r="B71" s="74">
        <f>SUM(B72:B75)</f>
        <v>0</v>
      </c>
      <c r="C71" s="74">
        <f t="shared" ref="C71:F71" si="9">SUM(C72:C75)</f>
        <v>0</v>
      </c>
      <c r="D71" s="74">
        <f t="shared" si="9"/>
        <v>0</v>
      </c>
      <c r="E71" s="74">
        <f t="shared" si="9"/>
        <v>0</v>
      </c>
      <c r="F71" s="74">
        <f t="shared" si="9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/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/>
    </row>
    <row r="74" spans="1:8" x14ac:dyDescent="0.25">
      <c r="A74" s="69" t="s">
        <v>393</v>
      </c>
      <c r="B74" s="71"/>
      <c r="C74" s="71"/>
      <c r="D74" s="71"/>
      <c r="E74" s="71"/>
      <c r="F74" s="71"/>
      <c r="G74" s="72"/>
    </row>
    <row r="75" spans="1:8" x14ac:dyDescent="0.25">
      <c r="A75" s="69" t="s">
        <v>394</v>
      </c>
      <c r="B75" s="71"/>
      <c r="C75" s="71"/>
      <c r="D75" s="71"/>
      <c r="E75" s="71"/>
      <c r="F75" s="71"/>
      <c r="G75" s="72"/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0</v>
      </c>
      <c r="C77" s="73">
        <f t="shared" ref="C77:F77" si="10">C43+C9</f>
        <v>0</v>
      </c>
      <c r="D77" s="73">
        <f t="shared" si="10"/>
        <v>0</v>
      </c>
      <c r="E77" s="73">
        <f t="shared" si="10"/>
        <v>0</v>
      </c>
      <c r="F77" s="73">
        <f t="shared" si="10"/>
        <v>0</v>
      </c>
      <c r="G77" s="73">
        <f>G43+G9</f>
        <v>0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0</v>
      </c>
      <c r="Q2" s="18">
        <f>'Formato 6 c)'!C9</f>
        <v>0</v>
      </c>
      <c r="R2" s="18">
        <f>'Formato 6 c)'!D9</f>
        <v>0</v>
      </c>
      <c r="S2" s="18">
        <f>'Formato 6 c)'!E9</f>
        <v>0</v>
      </c>
      <c r="T2" s="18">
        <f>'Formato 6 c)'!F9</f>
        <v>0</v>
      </c>
      <c r="U2" s="18">
        <f>'Formato 6 c)'!G9</f>
        <v>0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0</v>
      </c>
      <c r="Q12" s="18">
        <f>'Formato 6 c)'!C19</f>
        <v>0</v>
      </c>
      <c r="R12" s="18">
        <f>'Formato 6 c)'!D19</f>
        <v>0</v>
      </c>
      <c r="S12" s="18">
        <f>'Formato 6 c)'!E19</f>
        <v>0</v>
      </c>
      <c r="T12" s="18">
        <f>'Formato 6 c)'!F19</f>
        <v>0</v>
      </c>
      <c r="U12" s="18">
        <f>'Formato 6 c)'!G19</f>
        <v>0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0</v>
      </c>
      <c r="Q68" s="18">
        <f>'Formato 6 c)'!C77</f>
        <v>0</v>
      </c>
      <c r="R68" s="18">
        <f>'Formato 6 c)'!D77</f>
        <v>0</v>
      </c>
      <c r="S68" s="18">
        <f>'Formato 6 c)'!E77</f>
        <v>0</v>
      </c>
      <c r="T68" s="18">
        <f>'Formato 6 c)'!F77</f>
        <v>0</v>
      </c>
      <c r="U68" s="18">
        <f>'Formato 6 c)'!G77</f>
        <v>0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FIDEICOMISO PROMOCIÓN JUVENIL, Gobierno del Estado de Guanajuato</v>
      </c>
    </row>
    <row r="7" spans="2:3" x14ac:dyDescent="0.25">
      <c r="C7" t="str">
        <f>CONCATENATE(ENTE_PUBLICO," (a)")</f>
        <v>FIDEICOMISO PROMOCIÓN JUVENIL,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2018</v>
      </c>
    </row>
    <row r="14" spans="2:3" x14ac:dyDescent="0.25">
      <c r="B14" t="s">
        <v>793</v>
      </c>
      <c r="C14" s="24" t="s">
        <v>3302</v>
      </c>
    </row>
    <row r="15" spans="2:3" x14ac:dyDescent="0.25">
      <c r="C15" s="24">
        <v>1</v>
      </c>
    </row>
    <row r="16" spans="2:3" x14ac:dyDescent="0.25">
      <c r="C16" s="24" t="s">
        <v>3303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2018 (m = g – l)</v>
      </c>
    </row>
    <row r="20" spans="4:9" ht="60" x14ac:dyDescent="0.25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 x14ac:dyDescent="0.25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 x14ac:dyDescent="0.25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39">
        <v>-1.7976931348623099E+100</v>
      </c>
      <c r="E30" s="139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34"/>
  <sheetViews>
    <sheetView showGridLines="0" topLeftCell="A21" zoomScale="90" zoomScaleNormal="90" workbookViewId="0">
      <selection activeCell="A27" sqref="A27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92" t="s">
        <v>3287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5"/>
    </row>
    <row r="3" spans="1:7" x14ac:dyDescent="0.25">
      <c r="A3" s="179" t="s">
        <v>277</v>
      </c>
      <c r="B3" s="180"/>
      <c r="C3" s="180"/>
      <c r="D3" s="180"/>
      <c r="E3" s="180"/>
      <c r="F3" s="180"/>
      <c r="G3" s="181"/>
    </row>
    <row r="4" spans="1:7" x14ac:dyDescent="0.25">
      <c r="A4" s="179" t="s">
        <v>399</v>
      </c>
      <c r="B4" s="180"/>
      <c r="C4" s="180"/>
      <c r="D4" s="180"/>
      <c r="E4" s="180"/>
      <c r="F4" s="180"/>
      <c r="G4" s="181"/>
    </row>
    <row r="5" spans="1:7" x14ac:dyDescent="0.25">
      <c r="A5" s="179" t="str">
        <f>TRIMESTRE</f>
        <v>Del 1 de enero al 30 de marzo de 2018 (b)</v>
      </c>
      <c r="B5" s="180"/>
      <c r="C5" s="180"/>
      <c r="D5" s="180"/>
      <c r="E5" s="180"/>
      <c r="F5" s="180"/>
      <c r="G5" s="181"/>
    </row>
    <row r="6" spans="1:7" x14ac:dyDescent="0.25">
      <c r="A6" s="182" t="s">
        <v>118</v>
      </c>
      <c r="B6" s="183"/>
      <c r="C6" s="183"/>
      <c r="D6" s="183"/>
      <c r="E6" s="183"/>
      <c r="F6" s="183"/>
      <c r="G6" s="184"/>
    </row>
    <row r="7" spans="1:7" x14ac:dyDescent="0.25">
      <c r="A7" s="188" t="s">
        <v>361</v>
      </c>
      <c r="B7" s="193" t="s">
        <v>279</v>
      </c>
      <c r="C7" s="193"/>
      <c r="D7" s="193"/>
      <c r="E7" s="193"/>
      <c r="F7" s="193"/>
      <c r="G7" s="193" t="s">
        <v>280</v>
      </c>
    </row>
    <row r="8" spans="1:7" ht="29.25" customHeight="1" x14ac:dyDescent="0.25">
      <c r="A8" s="18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00"/>
    </row>
    <row r="9" spans="1:7" x14ac:dyDescent="0.25">
      <c r="A9" s="52" t="s">
        <v>400</v>
      </c>
      <c r="B9" s="66">
        <f>SUM(B10,B11,B12,B15,B16,B19)</f>
        <v>0</v>
      </c>
      <c r="C9" s="66">
        <f t="shared" ref="C9:F9" si="0">SUM(C10,C11,C12,C15,C16,C19)</f>
        <v>0</v>
      </c>
      <c r="D9" s="66">
        <f t="shared" si="0"/>
        <v>0</v>
      </c>
      <c r="E9" s="66">
        <f t="shared" si="0"/>
        <v>0</v>
      </c>
      <c r="F9" s="66">
        <f t="shared" si="0"/>
        <v>0</v>
      </c>
      <c r="G9" s="66">
        <f>SUM(G10,G11,G12,G15,G16,G19)</f>
        <v>0</v>
      </c>
    </row>
    <row r="10" spans="1:7" x14ac:dyDescent="0.25">
      <c r="A10" s="53" t="s">
        <v>401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/>
    </row>
    <row r="12" spans="1:7" x14ac:dyDescent="0.25">
      <c r="A12" s="53" t="s">
        <v>403</v>
      </c>
      <c r="B12" s="67"/>
      <c r="C12" s="67"/>
      <c r="D12" s="67"/>
      <c r="E12" s="67"/>
      <c r="F12" s="67"/>
      <c r="G12" s="67"/>
    </row>
    <row r="13" spans="1:7" x14ac:dyDescent="0.25">
      <c r="A13" s="63" t="s">
        <v>404</v>
      </c>
      <c r="B13" s="67"/>
      <c r="C13" s="67"/>
      <c r="D13" s="67"/>
      <c r="E13" s="67"/>
      <c r="F13" s="67"/>
      <c r="G13" s="67"/>
    </row>
    <row r="14" spans="1:7" x14ac:dyDescent="0.25">
      <c r="A14" s="63" t="s">
        <v>405</v>
      </c>
      <c r="B14" s="67"/>
      <c r="C14" s="67"/>
      <c r="D14" s="67"/>
      <c r="E14" s="67"/>
      <c r="F14" s="67"/>
      <c r="G14" s="67"/>
    </row>
    <row r="15" spans="1:7" x14ac:dyDescent="0.25">
      <c r="A15" s="53" t="s">
        <v>406</v>
      </c>
      <c r="B15" s="67"/>
      <c r="C15" s="67"/>
      <c r="D15" s="67"/>
      <c r="E15" s="67"/>
      <c r="F15" s="67"/>
      <c r="G15" s="67"/>
    </row>
    <row r="16" spans="1:7" x14ac:dyDescent="0.25">
      <c r="A16" s="64" t="s">
        <v>407</v>
      </c>
      <c r="B16" s="67"/>
      <c r="C16" s="67"/>
      <c r="D16" s="67"/>
      <c r="E16" s="67"/>
      <c r="F16" s="67"/>
      <c r="G16" s="67"/>
    </row>
    <row r="17" spans="1:7" x14ac:dyDescent="0.25">
      <c r="A17" s="63" t="s">
        <v>408</v>
      </c>
      <c r="B17" s="67"/>
      <c r="C17" s="67"/>
      <c r="D17" s="67"/>
      <c r="E17" s="67"/>
      <c r="F17" s="67"/>
      <c r="G17" s="67"/>
    </row>
    <row r="18" spans="1:7" x14ac:dyDescent="0.25">
      <c r="A18" s="63" t="s">
        <v>409</v>
      </c>
      <c r="B18" s="67"/>
      <c r="C18" s="67"/>
      <c r="D18" s="67"/>
      <c r="E18" s="67"/>
      <c r="F18" s="67"/>
      <c r="G18" s="67"/>
    </row>
    <row r="19" spans="1:7" x14ac:dyDescent="0.25">
      <c r="A19" s="53" t="s">
        <v>410</v>
      </c>
      <c r="B19" s="67"/>
      <c r="C19" s="67"/>
      <c r="D19" s="67"/>
      <c r="E19" s="67"/>
      <c r="F19" s="67"/>
      <c r="G19" s="67"/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1">SUM(C22,C23,C24,C27,C28,C31)</f>
        <v>0</v>
      </c>
      <c r="D21" s="66">
        <f t="shared" si="1"/>
        <v>0</v>
      </c>
      <c r="E21" s="66">
        <f t="shared" si="1"/>
        <v>0</v>
      </c>
      <c r="F21" s="66">
        <f t="shared" si="1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/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/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2">C25+C26</f>
        <v>0</v>
      </c>
      <c r="D24" s="67">
        <f t="shared" si="2"/>
        <v>0</v>
      </c>
      <c r="E24" s="67">
        <f t="shared" si="2"/>
        <v>0</v>
      </c>
      <c r="F24" s="67">
        <f t="shared" si="2"/>
        <v>0</v>
      </c>
      <c r="G24" s="67">
        <f t="shared" si="2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/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/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/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3">C29+C30</f>
        <v>0</v>
      </c>
      <c r="D28" s="67">
        <f t="shared" si="3"/>
        <v>0</v>
      </c>
      <c r="E28" s="67">
        <f t="shared" si="3"/>
        <v>0</v>
      </c>
      <c r="F28" s="67">
        <f t="shared" si="3"/>
        <v>0</v>
      </c>
      <c r="G28" s="67">
        <f t="shared" si="3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/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/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/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0</v>
      </c>
      <c r="C33" s="66">
        <f t="shared" ref="C33:G33" si="4">C21+C9</f>
        <v>0</v>
      </c>
      <c r="D33" s="66">
        <f t="shared" si="4"/>
        <v>0</v>
      </c>
      <c r="E33" s="66">
        <f t="shared" si="4"/>
        <v>0</v>
      </c>
      <c r="F33" s="66">
        <f t="shared" si="4"/>
        <v>0</v>
      </c>
      <c r="G33" s="66">
        <f t="shared" si="4"/>
        <v>0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0</v>
      </c>
      <c r="Q2" s="18">
        <f>'Formato 6 d)'!C9</f>
        <v>0</v>
      </c>
      <c r="R2" s="18">
        <f>'Formato 6 d)'!D9</f>
        <v>0</v>
      </c>
      <c r="S2" s="18">
        <f>'Formato 6 d)'!E9</f>
        <v>0</v>
      </c>
      <c r="T2" s="18">
        <f>'Formato 6 d)'!F9</f>
        <v>0</v>
      </c>
      <c r="U2" s="18">
        <f>'Formato 6 d)'!G9</f>
        <v>0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0</v>
      </c>
      <c r="Q3" s="18">
        <f>'Formato 6 d)'!C10</f>
        <v>0</v>
      </c>
      <c r="R3" s="18">
        <f>'Formato 6 d)'!D10</f>
        <v>0</v>
      </c>
      <c r="S3" s="18">
        <f>'Formato 6 d)'!E10</f>
        <v>0</v>
      </c>
      <c r="T3" s="18">
        <f>'Formato 6 d)'!F10</f>
        <v>0</v>
      </c>
      <c r="U3" s="18">
        <f>'Formato 6 d)'!G10</f>
        <v>0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0</v>
      </c>
      <c r="Q24" s="18">
        <f>'Formato 6 d)'!C33</f>
        <v>0</v>
      </c>
      <c r="R24" s="18">
        <f>'Formato 6 d)'!D33</f>
        <v>0</v>
      </c>
      <c r="S24" s="18">
        <f>'Formato 6 d)'!E33</f>
        <v>0</v>
      </c>
      <c r="T24" s="18">
        <f>'Formato 6 d)'!F33</f>
        <v>0</v>
      </c>
      <c r="U24" s="18">
        <f>'Formato 6 d)'!G33</f>
        <v>0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G43"/>
  <sheetViews>
    <sheetView showGridLines="0" topLeftCell="A28" zoomScale="85" zoomScaleNormal="85" zoomScalePageLayoutView="90" workbookViewId="0">
      <selection activeCell="G28" sqref="G2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91" t="s">
        <v>413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414</v>
      </c>
      <c r="B3" s="177"/>
      <c r="C3" s="177"/>
      <c r="D3" s="177"/>
      <c r="E3" s="177"/>
      <c r="F3" s="177"/>
      <c r="G3" s="178"/>
    </row>
    <row r="4" spans="1:7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x14ac:dyDescent="0.25">
      <c r="A6" s="188" t="s">
        <v>3288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ht="48" customHeight="1" x14ac:dyDescent="0.25">
      <c r="A7" s="189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421</v>
      </c>
      <c r="B8" s="162">
        <f>SUM(B9:B20)</f>
        <v>0</v>
      </c>
      <c r="C8" s="162">
        <f t="shared" ref="C8:G8" si="0">SUM(C9:C20)</f>
        <v>0</v>
      </c>
      <c r="D8" s="162">
        <f t="shared" si="0"/>
        <v>0</v>
      </c>
      <c r="E8" s="162">
        <f t="shared" si="0"/>
        <v>0</v>
      </c>
      <c r="F8" s="162">
        <f t="shared" si="0"/>
        <v>0</v>
      </c>
      <c r="G8" s="162">
        <f t="shared" si="0"/>
        <v>0</v>
      </c>
    </row>
    <row r="9" spans="1:7" x14ac:dyDescent="0.25">
      <c r="A9" s="53" t="s">
        <v>216</v>
      </c>
      <c r="B9" s="60"/>
      <c r="C9" s="60"/>
      <c r="D9" s="60"/>
      <c r="E9" s="60"/>
      <c r="F9" s="60"/>
      <c r="G9" s="60"/>
    </row>
    <row r="10" spans="1:7" x14ac:dyDescent="0.25">
      <c r="A10" s="53" t="s">
        <v>217</v>
      </c>
      <c r="B10" s="60"/>
      <c r="C10" s="60"/>
      <c r="D10" s="60"/>
      <c r="E10" s="60"/>
      <c r="F10" s="60"/>
      <c r="G10" s="60"/>
    </row>
    <row r="11" spans="1:7" x14ac:dyDescent="0.25">
      <c r="A11" s="53" t="s">
        <v>218</v>
      </c>
      <c r="B11" s="60"/>
      <c r="C11" s="60"/>
      <c r="D11" s="60"/>
      <c r="E11" s="60"/>
      <c r="F11" s="60"/>
      <c r="G11" s="60"/>
    </row>
    <row r="12" spans="1:7" x14ac:dyDescent="0.25">
      <c r="A12" s="53" t="s">
        <v>416</v>
      </c>
      <c r="B12" s="60"/>
      <c r="C12" s="60"/>
      <c r="D12" s="60"/>
      <c r="E12" s="60"/>
      <c r="F12" s="60"/>
      <c r="G12" s="60"/>
    </row>
    <row r="13" spans="1:7" x14ac:dyDescent="0.25">
      <c r="A13" s="53" t="s">
        <v>220</v>
      </c>
      <c r="B13" s="161">
        <v>0</v>
      </c>
      <c r="C13" s="161">
        <v>0</v>
      </c>
      <c r="D13" s="161">
        <v>0</v>
      </c>
      <c r="E13" s="161">
        <v>0</v>
      </c>
      <c r="F13" s="161">
        <v>0</v>
      </c>
      <c r="G13" s="161">
        <v>0</v>
      </c>
    </row>
    <row r="14" spans="1:7" x14ac:dyDescent="0.25">
      <c r="A14" s="53" t="s">
        <v>221</v>
      </c>
      <c r="B14" s="60"/>
      <c r="C14" s="60"/>
      <c r="D14" s="60"/>
      <c r="E14" s="60"/>
      <c r="F14" s="60"/>
      <c r="G14" s="60"/>
    </row>
    <row r="15" spans="1:7" x14ac:dyDescent="0.25">
      <c r="A15" s="53" t="s">
        <v>417</v>
      </c>
      <c r="B15" s="60"/>
      <c r="C15" s="60"/>
      <c r="D15" s="60"/>
      <c r="E15" s="60"/>
      <c r="F15" s="60"/>
      <c r="G15" s="60"/>
    </row>
    <row r="16" spans="1:7" x14ac:dyDescent="0.2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>
        <v>0</v>
      </c>
      <c r="C17" s="60"/>
      <c r="D17" s="60"/>
      <c r="E17" s="60"/>
      <c r="F17" s="60"/>
      <c r="G17" s="60"/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161"/>
      <c r="C19" s="161"/>
      <c r="D19" s="161"/>
      <c r="E19" s="161"/>
      <c r="F19" s="161"/>
      <c r="G19" s="161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/>
      <c r="C23" s="60"/>
      <c r="D23" s="60"/>
      <c r="E23" s="60"/>
      <c r="F23" s="60"/>
      <c r="G23" s="60"/>
    </row>
    <row r="24" spans="1:7" x14ac:dyDescent="0.25">
      <c r="A24" s="53" t="s">
        <v>424</v>
      </c>
      <c r="B24" s="60"/>
      <c r="C24" s="60"/>
      <c r="D24" s="60"/>
      <c r="E24" s="60"/>
      <c r="F24" s="60"/>
      <c r="G24" s="60"/>
    </row>
    <row r="25" spans="1:7" x14ac:dyDescent="0.25">
      <c r="A25" s="53" t="s">
        <v>425</v>
      </c>
      <c r="B25" s="60"/>
      <c r="C25" s="60"/>
      <c r="D25" s="60"/>
      <c r="E25" s="60"/>
      <c r="F25" s="60"/>
      <c r="G25" s="60"/>
    </row>
    <row r="26" spans="1:7" x14ac:dyDescent="0.25">
      <c r="A26" s="56" t="s">
        <v>265</v>
      </c>
      <c r="B26" s="60"/>
      <c r="C26" s="60"/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162">
        <f t="shared" ref="B32:F32" si="3">B29+B22+B8</f>
        <v>0</v>
      </c>
      <c r="C32" s="162">
        <f t="shared" si="3"/>
        <v>0</v>
      </c>
      <c r="D32" s="162">
        <f t="shared" si="3"/>
        <v>0</v>
      </c>
      <c r="E32" s="162">
        <f t="shared" si="3"/>
        <v>0</v>
      </c>
      <c r="F32" s="162">
        <f t="shared" si="3"/>
        <v>0</v>
      </c>
      <c r="G32" s="162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G31"/>
  <sheetViews>
    <sheetView showGridLines="0" topLeftCell="A21" zoomScale="90" zoomScaleNormal="90" workbookViewId="0">
      <selection activeCell="A21" sqref="A2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91" t="s">
        <v>451</v>
      </c>
      <c r="B1" s="191"/>
      <c r="C1" s="191"/>
      <c r="D1" s="191"/>
      <c r="E1" s="191"/>
      <c r="F1" s="191"/>
      <c r="G1" s="191"/>
    </row>
    <row r="2" spans="1:7" customFormat="1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customFormat="1" x14ac:dyDescent="0.25">
      <c r="A3" s="176" t="s">
        <v>452</v>
      </c>
      <c r="B3" s="177"/>
      <c r="C3" s="177"/>
      <c r="D3" s="177"/>
      <c r="E3" s="177"/>
      <c r="F3" s="177"/>
      <c r="G3" s="178"/>
    </row>
    <row r="4" spans="1:7" customFormat="1" x14ac:dyDescent="0.25">
      <c r="A4" s="176" t="s">
        <v>118</v>
      </c>
      <c r="B4" s="177"/>
      <c r="C4" s="177"/>
      <c r="D4" s="177"/>
      <c r="E4" s="177"/>
      <c r="F4" s="177"/>
      <c r="G4" s="178"/>
    </row>
    <row r="5" spans="1:7" customFormat="1" x14ac:dyDescent="0.25">
      <c r="A5" s="176" t="s">
        <v>415</v>
      </c>
      <c r="B5" s="177"/>
      <c r="C5" s="177"/>
      <c r="D5" s="177"/>
      <c r="E5" s="177"/>
      <c r="F5" s="177"/>
      <c r="G5" s="178"/>
    </row>
    <row r="6" spans="1:7" customFormat="1" x14ac:dyDescent="0.25">
      <c r="A6" s="203" t="s">
        <v>3142</v>
      </c>
      <c r="B6" s="51">
        <f>ANIO1P</f>
        <v>2019</v>
      </c>
      <c r="C6" s="201" t="str">
        <f>ANIO2P</f>
        <v>2020 (d)</v>
      </c>
      <c r="D6" s="201" t="str">
        <f>ANIO3P</f>
        <v>2021 (d)</v>
      </c>
      <c r="E6" s="201" t="str">
        <f>ANIO4P</f>
        <v>2022 (d)</v>
      </c>
      <c r="F6" s="201" t="str">
        <f>ANIO5P</f>
        <v>2023 (d)</v>
      </c>
      <c r="G6" s="201" t="str">
        <f>ANIO6P</f>
        <v>2024 (d)</v>
      </c>
    </row>
    <row r="7" spans="1:7" customFormat="1" ht="48" customHeight="1" x14ac:dyDescent="0.25">
      <c r="A7" s="204"/>
      <c r="B7" s="88" t="s">
        <v>3291</v>
      </c>
      <c r="C7" s="202"/>
      <c r="D7" s="202"/>
      <c r="E7" s="202"/>
      <c r="F7" s="202"/>
      <c r="G7" s="202"/>
    </row>
    <row r="8" spans="1:7" x14ac:dyDescent="0.25">
      <c r="A8" s="52" t="s">
        <v>453</v>
      </c>
      <c r="B8" s="164">
        <f>SUM(B9:B17)</f>
        <v>0</v>
      </c>
      <c r="C8" s="164">
        <f t="shared" ref="C8:G8" si="0">SUM(C9:C17)</f>
        <v>0</v>
      </c>
      <c r="D8" s="164">
        <f t="shared" si="0"/>
        <v>0</v>
      </c>
      <c r="E8" s="164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163">
        <v>0</v>
      </c>
      <c r="C9" s="163">
        <v>0</v>
      </c>
      <c r="D9" s="163">
        <v>0</v>
      </c>
      <c r="E9" s="163">
        <v>0</v>
      </c>
      <c r="F9" s="60"/>
      <c r="G9" s="60"/>
    </row>
    <row r="10" spans="1:7" x14ac:dyDescent="0.25">
      <c r="A10" s="53" t="s">
        <v>455</v>
      </c>
      <c r="B10" s="163">
        <v>0</v>
      </c>
      <c r="C10" s="163">
        <v>0</v>
      </c>
      <c r="D10" s="163">
        <v>0</v>
      </c>
      <c r="E10" s="163">
        <v>0</v>
      </c>
      <c r="F10" s="60"/>
      <c r="G10" s="60"/>
    </row>
    <row r="11" spans="1:7" x14ac:dyDescent="0.25">
      <c r="A11" s="53" t="s">
        <v>456</v>
      </c>
      <c r="B11" s="163">
        <v>0</v>
      </c>
      <c r="C11" s="163">
        <v>0</v>
      </c>
      <c r="D11" s="163">
        <v>0</v>
      </c>
      <c r="E11" s="163">
        <v>0</v>
      </c>
      <c r="F11" s="60"/>
      <c r="G11" s="60"/>
    </row>
    <row r="12" spans="1:7" x14ac:dyDescent="0.25">
      <c r="A12" s="53" t="s">
        <v>457</v>
      </c>
      <c r="B12" s="163">
        <v>0</v>
      </c>
      <c r="C12" s="163">
        <v>0</v>
      </c>
      <c r="D12" s="163">
        <v>0</v>
      </c>
      <c r="E12" s="163">
        <v>0</v>
      </c>
      <c r="F12" s="60"/>
      <c r="G12" s="60"/>
    </row>
    <row r="13" spans="1:7" x14ac:dyDescent="0.25">
      <c r="A13" s="53" t="s">
        <v>458</v>
      </c>
      <c r="B13" s="163">
        <v>0</v>
      </c>
      <c r="C13" s="163">
        <v>0</v>
      </c>
      <c r="D13" s="163">
        <v>0</v>
      </c>
      <c r="E13" s="163">
        <v>0</v>
      </c>
      <c r="F13" s="60"/>
      <c r="G13" s="60"/>
    </row>
    <row r="14" spans="1:7" x14ac:dyDescent="0.25">
      <c r="A14" s="53" t="s">
        <v>459</v>
      </c>
      <c r="B14" s="163">
        <v>0</v>
      </c>
      <c r="C14" s="163">
        <v>0</v>
      </c>
      <c r="D14" s="163">
        <v>0</v>
      </c>
      <c r="E14" s="163">
        <v>0</v>
      </c>
      <c r="F14" s="60"/>
      <c r="G14" s="60"/>
    </row>
    <row r="15" spans="1:7" x14ac:dyDescent="0.25">
      <c r="A15" s="53" t="s">
        <v>460</v>
      </c>
      <c r="B15" s="163">
        <v>0</v>
      </c>
      <c r="C15" s="163">
        <v>0</v>
      </c>
      <c r="D15" s="163">
        <v>0</v>
      </c>
      <c r="E15" s="163">
        <v>0</v>
      </c>
      <c r="F15" s="60"/>
      <c r="G15" s="60"/>
    </row>
    <row r="16" spans="1:7" x14ac:dyDescent="0.25">
      <c r="A16" s="53" t="s">
        <v>461</v>
      </c>
      <c r="B16" s="163">
        <v>0</v>
      </c>
      <c r="C16" s="163">
        <v>0</v>
      </c>
      <c r="D16" s="163">
        <v>0</v>
      </c>
      <c r="E16" s="163">
        <v>0</v>
      </c>
      <c r="F16" s="60"/>
      <c r="G16" s="60"/>
    </row>
    <row r="17" spans="1:7" x14ac:dyDescent="0.25">
      <c r="A17" s="53" t="s">
        <v>462</v>
      </c>
      <c r="B17" s="163">
        <v>0</v>
      </c>
      <c r="C17" s="60">
        <v>0</v>
      </c>
      <c r="D17" s="60">
        <v>0</v>
      </c>
      <c r="E17" s="60">
        <v>0</v>
      </c>
      <c r="F17" s="60"/>
      <c r="G17" s="60"/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164"/>
      <c r="C27" s="164"/>
      <c r="D27" s="164"/>
      <c r="E27" s="164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164">
        <f>B8+B19</f>
        <v>0</v>
      </c>
      <c r="C30" s="164">
        <f t="shared" ref="C30:G30" si="2">C8+C19</f>
        <v>0</v>
      </c>
      <c r="D30" s="164">
        <f t="shared" si="2"/>
        <v>0</v>
      </c>
      <c r="E30" s="164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topLeftCell="A1048576" zoomScale="90" zoomScaleNormal="90" workbookViewId="0">
      <selection activeCell="A1048576" sqref="A1048576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466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467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08" t="s">
        <v>3288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09"/>
      <c r="B6" s="207"/>
      <c r="C6" s="207"/>
      <c r="D6" s="207"/>
      <c r="E6" s="207"/>
      <c r="F6" s="207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F7" si="0">SUM(C8:C19)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>SUM(G8:G19)</f>
        <v>0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/>
      <c r="G11" s="60"/>
    </row>
    <row r="12" spans="1:7" x14ac:dyDescent="0.25">
      <c r="A12" s="53" t="s">
        <v>473</v>
      </c>
      <c r="B12" s="60"/>
      <c r="C12" s="60"/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56" t="s">
        <v>474</v>
      </c>
      <c r="B13" s="60"/>
      <c r="C13" s="60"/>
      <c r="D13" s="165"/>
      <c r="E13" s="165"/>
      <c r="F13" s="165"/>
      <c r="G13" s="165"/>
    </row>
    <row r="14" spans="1:7" x14ac:dyDescent="0.25">
      <c r="A14" s="53" t="s">
        <v>475</v>
      </c>
      <c r="B14" s="60"/>
      <c r="C14" s="60"/>
      <c r="D14" s="165"/>
      <c r="E14" s="165"/>
      <c r="F14" s="165"/>
      <c r="G14" s="165"/>
    </row>
    <row r="15" spans="1:7" x14ac:dyDescent="0.25">
      <c r="A15" s="53" t="s">
        <v>476</v>
      </c>
      <c r="B15" s="60"/>
      <c r="C15" s="60"/>
      <c r="D15" s="165">
        <v>0</v>
      </c>
      <c r="E15" s="24"/>
      <c r="F15" s="165"/>
      <c r="G15" s="165"/>
    </row>
    <row r="16" spans="1:7" x14ac:dyDescent="0.25">
      <c r="A16" s="53" t="s">
        <v>477</v>
      </c>
      <c r="B16" s="60"/>
      <c r="C16" s="60"/>
      <c r="D16" s="60"/>
      <c r="E16" s="60"/>
      <c r="F16" s="165"/>
      <c r="G16" s="165"/>
    </row>
    <row r="17" spans="1:7" x14ac:dyDescent="0.25">
      <c r="A17" s="53" t="s">
        <v>3298</v>
      </c>
      <c r="B17" s="60"/>
      <c r="C17" s="60"/>
      <c r="D17" s="60">
        <v>0</v>
      </c>
      <c r="E17" s="60">
        <v>0</v>
      </c>
      <c r="F17" s="165">
        <v>0</v>
      </c>
      <c r="G17" s="165">
        <v>0</v>
      </c>
    </row>
    <row r="18" spans="1:7" x14ac:dyDescent="0.25">
      <c r="A18" s="53" t="s">
        <v>478</v>
      </c>
      <c r="B18" s="60"/>
      <c r="C18" s="60"/>
      <c r="D18" s="165">
        <v>0</v>
      </c>
      <c r="E18" s="165">
        <v>0</v>
      </c>
      <c r="F18" s="165">
        <v>0</v>
      </c>
      <c r="G18" s="165">
        <v>0</v>
      </c>
    </row>
    <row r="19" spans="1:7" x14ac:dyDescent="0.25">
      <c r="A19" s="53" t="s">
        <v>479</v>
      </c>
      <c r="B19" s="60"/>
      <c r="C19" s="60"/>
      <c r="D19" s="60"/>
      <c r="E19" s="60"/>
      <c r="F19" s="60"/>
      <c r="G19" s="60"/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/>
      <c r="C29" s="60"/>
      <c r="D29" s="60"/>
      <c r="E29" s="60"/>
      <c r="F29" s="60"/>
      <c r="G29" s="60"/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166">
        <f t="shared" si="3"/>
        <v>0</v>
      </c>
      <c r="E31" s="166">
        <f t="shared" si="3"/>
        <v>0</v>
      </c>
      <c r="F31" s="166">
        <f t="shared" si="3"/>
        <v>0</v>
      </c>
      <c r="G31" s="166">
        <f t="shared" si="3"/>
        <v>0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05" t="s">
        <v>3292</v>
      </c>
      <c r="B39" s="205"/>
      <c r="C39" s="205"/>
      <c r="D39" s="205"/>
      <c r="E39" s="205"/>
      <c r="F39" s="205"/>
      <c r="G39" s="205"/>
    </row>
    <row r="40" spans="1:7" ht="15" customHeight="1" x14ac:dyDescent="0.25">
      <c r="A40" s="205" t="s">
        <v>3293</v>
      </c>
      <c r="B40" s="205"/>
      <c r="C40" s="205"/>
      <c r="D40" s="205"/>
      <c r="E40" s="205"/>
      <c r="F40" s="205"/>
      <c r="G40" s="205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0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G33"/>
  <sheetViews>
    <sheetView showGridLines="0" topLeftCell="A1048576" zoomScale="90" zoomScaleNormal="90" workbookViewId="0">
      <selection activeCell="A1048576" sqref="A1048576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91" t="s">
        <v>490</v>
      </c>
      <c r="B1" s="191"/>
      <c r="C1" s="191"/>
      <c r="D1" s="191"/>
      <c r="E1" s="191"/>
      <c r="F1" s="191"/>
      <c r="G1" s="191"/>
    </row>
    <row r="2" spans="1:7" x14ac:dyDescent="0.25">
      <c r="A2" s="173" t="str">
        <f>ENTIDAD</f>
        <v>Municipio de León, Gobierno del Estado de Guanajuato</v>
      </c>
      <c r="B2" s="174"/>
      <c r="C2" s="174"/>
      <c r="D2" s="174"/>
      <c r="E2" s="174"/>
      <c r="F2" s="174"/>
      <c r="G2" s="175"/>
    </row>
    <row r="3" spans="1:7" x14ac:dyDescent="0.25">
      <c r="A3" s="176" t="s">
        <v>491</v>
      </c>
      <c r="B3" s="177"/>
      <c r="C3" s="177"/>
      <c r="D3" s="177"/>
      <c r="E3" s="177"/>
      <c r="F3" s="177"/>
      <c r="G3" s="178"/>
    </row>
    <row r="4" spans="1:7" x14ac:dyDescent="0.25">
      <c r="A4" s="182" t="s">
        <v>118</v>
      </c>
      <c r="B4" s="183"/>
      <c r="C4" s="183"/>
      <c r="D4" s="183"/>
      <c r="E4" s="183"/>
      <c r="F4" s="183"/>
      <c r="G4" s="184"/>
    </row>
    <row r="5" spans="1:7" x14ac:dyDescent="0.25">
      <c r="A5" s="210" t="s">
        <v>3142</v>
      </c>
      <c r="B5" s="206" t="str">
        <f>ANIO5R</f>
        <v>2013 ¹ (c)</v>
      </c>
      <c r="C5" s="206" t="str">
        <f>ANIO4R</f>
        <v>2014 ¹ (c)</v>
      </c>
      <c r="D5" s="206" t="str">
        <f>ANIO3R</f>
        <v>2015 ¹ (c)</v>
      </c>
      <c r="E5" s="206" t="str">
        <f>ANIO2R</f>
        <v>2016 ¹ (c)</v>
      </c>
      <c r="F5" s="206" t="str">
        <f>ANIO1R</f>
        <v>2017 ¹ (c)</v>
      </c>
      <c r="G5" s="51">
        <f>ANIO_INFORME</f>
        <v>2018</v>
      </c>
    </row>
    <row r="6" spans="1:7" ht="32.1" customHeight="1" x14ac:dyDescent="0.25">
      <c r="A6" s="211"/>
      <c r="B6" s="207"/>
      <c r="C6" s="207"/>
      <c r="D6" s="207"/>
      <c r="E6" s="207"/>
      <c r="F6" s="207"/>
      <c r="G6" s="88" t="s">
        <v>3295</v>
      </c>
    </row>
    <row r="7" spans="1:7" x14ac:dyDescent="0.25">
      <c r="A7" s="52" t="s">
        <v>492</v>
      </c>
      <c r="B7" s="59">
        <f>SUM(B8:B16)</f>
        <v>0</v>
      </c>
      <c r="C7" s="166">
        <f t="shared" ref="C7:G7" si="0">SUM(C8:C16)</f>
        <v>0</v>
      </c>
      <c r="D7" s="166">
        <f t="shared" si="0"/>
        <v>0</v>
      </c>
      <c r="E7" s="166">
        <f t="shared" si="0"/>
        <v>0</v>
      </c>
      <c r="F7" s="166">
        <f t="shared" si="0"/>
        <v>0</v>
      </c>
      <c r="G7" s="166">
        <f t="shared" si="0"/>
        <v>0</v>
      </c>
    </row>
    <row r="8" spans="1:7" x14ac:dyDescent="0.25">
      <c r="A8" s="53" t="s">
        <v>454</v>
      </c>
      <c r="B8" s="60"/>
      <c r="C8" s="165">
        <v>0</v>
      </c>
      <c r="D8" s="165">
        <v>0</v>
      </c>
      <c r="E8" s="165">
        <v>0</v>
      </c>
      <c r="F8" s="165">
        <v>0</v>
      </c>
      <c r="G8" s="165">
        <v>0</v>
      </c>
    </row>
    <row r="9" spans="1:7" x14ac:dyDescent="0.25">
      <c r="A9" s="53" t="s">
        <v>455</v>
      </c>
      <c r="B9" s="60"/>
      <c r="C9" s="165">
        <v>0</v>
      </c>
      <c r="D9" s="165">
        <v>0</v>
      </c>
      <c r="E9" s="165">
        <v>0</v>
      </c>
      <c r="F9" s="165">
        <v>0</v>
      </c>
      <c r="G9" s="165">
        <v>0</v>
      </c>
    </row>
    <row r="10" spans="1:7" x14ac:dyDescent="0.25">
      <c r="A10" s="53" t="s">
        <v>456</v>
      </c>
      <c r="B10" s="60"/>
      <c r="C10" s="165">
        <v>0</v>
      </c>
      <c r="D10" s="165">
        <v>0</v>
      </c>
      <c r="E10" s="165">
        <v>0</v>
      </c>
      <c r="F10" s="165">
        <v>0</v>
      </c>
      <c r="G10" s="165">
        <v>0</v>
      </c>
    </row>
    <row r="11" spans="1:7" x14ac:dyDescent="0.25">
      <c r="A11" s="53" t="s">
        <v>457</v>
      </c>
      <c r="B11" s="60"/>
      <c r="C11" s="165">
        <v>0</v>
      </c>
      <c r="D11" s="165">
        <v>0</v>
      </c>
      <c r="E11" s="165">
        <v>0</v>
      </c>
      <c r="F11" s="165">
        <v>0</v>
      </c>
      <c r="G11" s="165">
        <v>0</v>
      </c>
    </row>
    <row r="12" spans="1:7" x14ac:dyDescent="0.25">
      <c r="A12" s="53" t="s">
        <v>458</v>
      </c>
      <c r="B12" s="60"/>
      <c r="C12" s="165">
        <v>0</v>
      </c>
      <c r="D12" s="165">
        <v>0</v>
      </c>
      <c r="E12" s="165">
        <v>0</v>
      </c>
      <c r="F12" s="165">
        <v>0</v>
      </c>
      <c r="G12" s="165">
        <v>0</v>
      </c>
    </row>
    <row r="13" spans="1:7" x14ac:dyDescent="0.25">
      <c r="A13" s="53" t="s">
        <v>459</v>
      </c>
      <c r="B13" s="60"/>
      <c r="C13" s="165">
        <v>0</v>
      </c>
      <c r="D13" s="165">
        <v>0</v>
      </c>
      <c r="E13" s="165">
        <v>0</v>
      </c>
      <c r="F13" s="165">
        <v>0</v>
      </c>
      <c r="G13" s="165">
        <v>0</v>
      </c>
    </row>
    <row r="14" spans="1:7" x14ac:dyDescent="0.25">
      <c r="A14" s="53" t="s">
        <v>460</v>
      </c>
      <c r="B14" s="60"/>
      <c r="C14" s="165">
        <v>0</v>
      </c>
      <c r="D14" s="165">
        <v>0</v>
      </c>
      <c r="E14" s="165">
        <v>0</v>
      </c>
      <c r="F14" s="165">
        <v>0</v>
      </c>
      <c r="G14" s="165"/>
    </row>
    <row r="15" spans="1:7" x14ac:dyDescent="0.25">
      <c r="A15" s="53" t="s">
        <v>461</v>
      </c>
      <c r="B15" s="60"/>
      <c r="C15" s="165">
        <v>0</v>
      </c>
      <c r="D15" s="165">
        <v>0</v>
      </c>
      <c r="E15" s="165">
        <v>0</v>
      </c>
      <c r="F15" s="165">
        <v>0</v>
      </c>
      <c r="G15" s="165">
        <v>0</v>
      </c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166">
        <f t="shared" ref="C29:G29" si="2">C7+C18</f>
        <v>0</v>
      </c>
      <c r="D29" s="166">
        <f t="shared" si="2"/>
        <v>0</v>
      </c>
      <c r="E29" s="166">
        <f t="shared" si="2"/>
        <v>0</v>
      </c>
      <c r="F29" s="166">
        <f t="shared" si="2"/>
        <v>0</v>
      </c>
      <c r="G29" s="166">
        <f t="shared" si="2"/>
        <v>0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05" t="s">
        <v>3292</v>
      </c>
      <c r="B32" s="205"/>
      <c r="C32" s="205"/>
      <c r="D32" s="205"/>
      <c r="E32" s="205"/>
      <c r="F32" s="205"/>
      <c r="G32" s="205"/>
    </row>
    <row r="33" spans="1:7" x14ac:dyDescent="0.25">
      <c r="A33" s="205" t="s">
        <v>3293</v>
      </c>
      <c r="B33" s="205"/>
      <c r="C33" s="205"/>
      <c r="D33" s="205"/>
      <c r="E33" s="205"/>
      <c r="F33" s="205"/>
      <c r="G33" s="20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0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0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0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0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XFC67"/>
  <sheetViews>
    <sheetView showGridLines="0" zoomScale="90" zoomScaleNormal="90" workbookViewId="0">
      <selection sqref="A1:F1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85" t="s">
        <v>495</v>
      </c>
      <c r="B1" s="185"/>
      <c r="C1" s="185"/>
      <c r="D1" s="185"/>
      <c r="E1" s="185"/>
      <c r="F1" s="185"/>
      <c r="G1" s="111"/>
    </row>
    <row r="2" spans="1:7" x14ac:dyDescent="0.25">
      <c r="A2" s="173" t="str">
        <f>ENTE_PUBLICO</f>
        <v>FIDEICOMISO PROMOCIÓN JUVENIL, Gobierno del Estado de Guanajuato</v>
      </c>
      <c r="B2" s="174"/>
      <c r="C2" s="174"/>
      <c r="D2" s="174"/>
      <c r="E2" s="174"/>
      <c r="F2" s="175"/>
    </row>
    <row r="3" spans="1:7" x14ac:dyDescent="0.25">
      <c r="A3" s="182" t="s">
        <v>496</v>
      </c>
      <c r="B3" s="183"/>
      <c r="C3" s="183"/>
      <c r="D3" s="183"/>
      <c r="E3" s="183"/>
      <c r="F3" s="184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x14ac:dyDescent="0.2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x14ac:dyDescent="0.2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x14ac:dyDescent="0.25">
      <c r="A13" s="138" t="s">
        <v>509</v>
      </c>
      <c r="B13" s="60"/>
      <c r="C13" s="60"/>
      <c r="D13" s="60"/>
      <c r="E13" s="60"/>
      <c r="F13" s="60"/>
    </row>
    <row r="14" spans="1:7" x14ac:dyDescent="0.2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x14ac:dyDescent="0.25">
      <c r="A17" s="138" t="s">
        <v>509</v>
      </c>
      <c r="B17" s="60"/>
      <c r="C17" s="60"/>
      <c r="D17" s="60"/>
      <c r="E17" s="60"/>
      <c r="F17" s="60"/>
    </row>
    <row r="18" spans="1:6" x14ac:dyDescent="0.2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x14ac:dyDescent="0.25">
      <c r="A22" s="64" t="s">
        <v>515</v>
      </c>
      <c r="B22" s="145"/>
      <c r="C22" s="145"/>
      <c r="D22" s="145"/>
      <c r="E22" s="145"/>
      <c r="F22" s="145"/>
    </row>
    <row r="23" spans="1:6" x14ac:dyDescent="0.2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x14ac:dyDescent="0.25">
      <c r="A25" s="136" t="s">
        <v>518</v>
      </c>
      <c r="B25" s="146"/>
      <c r="C25" s="60"/>
      <c r="D25" s="60"/>
      <c r="E25" s="60"/>
      <c r="F25" s="60"/>
    </row>
    <row r="26" spans="1:6" x14ac:dyDescent="0.25">
      <c r="A26" s="137"/>
      <c r="B26" s="54"/>
      <c r="C26" s="54"/>
      <c r="D26" s="54"/>
      <c r="E26" s="54"/>
      <c r="F26" s="54"/>
    </row>
    <row r="27" spans="1:6" x14ac:dyDescent="0.25">
      <c r="A27" s="135" t="s">
        <v>519</v>
      </c>
      <c r="B27" s="54"/>
      <c r="C27" s="54"/>
      <c r="D27" s="54"/>
      <c r="E27" s="54"/>
      <c r="F27" s="54"/>
    </row>
    <row r="28" spans="1:6" x14ac:dyDescent="0.2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A46" zoomScale="90" zoomScaleNormal="90" workbookViewId="0">
      <selection activeCell="A46" sqref="A46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85" t="s">
        <v>545</v>
      </c>
      <c r="B1" s="185"/>
      <c r="C1" s="185"/>
      <c r="D1" s="185"/>
      <c r="E1" s="185"/>
      <c r="F1" s="185"/>
    </row>
    <row r="2" spans="1:6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5"/>
    </row>
    <row r="3" spans="1:6" x14ac:dyDescent="0.25">
      <c r="A3" s="176" t="s">
        <v>117</v>
      </c>
      <c r="B3" s="177"/>
      <c r="C3" s="177"/>
      <c r="D3" s="177"/>
      <c r="E3" s="177"/>
      <c r="F3" s="178"/>
    </row>
    <row r="4" spans="1:6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1"/>
    </row>
    <row r="5" spans="1:6" x14ac:dyDescent="0.25">
      <c r="A5" s="182" t="s">
        <v>118</v>
      </c>
      <c r="B5" s="183"/>
      <c r="C5" s="183"/>
      <c r="D5" s="183"/>
      <c r="E5" s="183"/>
      <c r="F5" s="184"/>
    </row>
    <row r="6" spans="1:6" s="3" customFormat="1" ht="30" x14ac:dyDescent="0.25">
      <c r="A6" s="132" t="s">
        <v>3284</v>
      </c>
      <c r="B6" s="133" t="str">
        <f>ANIO</f>
        <v>2018 (d)</v>
      </c>
      <c r="C6" s="130" t="str">
        <f>ULTIMO</f>
        <v>31 de diciembre de 2017 (e)</v>
      </c>
      <c r="D6" s="134" t="s">
        <v>0</v>
      </c>
      <c r="E6" s="133" t="str">
        <f>ANIO</f>
        <v>2018 (d)</v>
      </c>
      <c r="F6" s="130" t="str">
        <f>ULTIMO</f>
        <v>31 de diciembre de 2017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148">
        <f>SUM(B10:B16)</f>
        <v>385352.16999999993</v>
      </c>
      <c r="C9" s="149">
        <f>SUM(C10:C16)</f>
        <v>385352.16999999993</v>
      </c>
      <c r="D9" s="100" t="s">
        <v>54</v>
      </c>
      <c r="E9" s="149">
        <f>SUM(E10:E18)</f>
        <v>317862.84999999998</v>
      </c>
      <c r="F9" s="148">
        <f>SUM(F10:F18)</f>
        <v>317862.84999999998</v>
      </c>
    </row>
    <row r="10" spans="1:6" x14ac:dyDescent="0.25">
      <c r="A10" s="96" t="s">
        <v>4</v>
      </c>
      <c r="B10" s="148">
        <v>25756</v>
      </c>
      <c r="C10" s="148">
        <v>25756</v>
      </c>
      <c r="D10" s="101" t="s">
        <v>55</v>
      </c>
      <c r="E10" s="149">
        <v>180044.09</v>
      </c>
      <c r="F10" s="149">
        <v>180044.09</v>
      </c>
    </row>
    <row r="11" spans="1:6" x14ac:dyDescent="0.25">
      <c r="A11" s="96" t="s">
        <v>5</v>
      </c>
      <c r="B11" s="148">
        <v>0</v>
      </c>
      <c r="C11" s="149">
        <v>0</v>
      </c>
      <c r="D11" s="101" t="s">
        <v>56</v>
      </c>
      <c r="E11" s="149">
        <v>3242.45</v>
      </c>
      <c r="F11" s="149">
        <v>3242.45</v>
      </c>
    </row>
    <row r="12" spans="1:6" x14ac:dyDescent="0.25">
      <c r="A12" s="96" t="s">
        <v>6</v>
      </c>
      <c r="B12" s="77">
        <v>612474.84</v>
      </c>
      <c r="C12" s="77">
        <v>612474.84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148">
        <v>-252878.67</v>
      </c>
      <c r="C13" s="148">
        <v>-252878.67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148">
        <v>0</v>
      </c>
      <c r="C14" s="149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148">
        <v>0</v>
      </c>
      <c r="C15" s="149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148">
        <v>0</v>
      </c>
      <c r="C16" s="149">
        <v>0</v>
      </c>
      <c r="D16" s="101" t="s">
        <v>61</v>
      </c>
      <c r="E16" s="149">
        <v>134576.31</v>
      </c>
      <c r="F16" s="149">
        <v>134576.31</v>
      </c>
    </row>
    <row r="17" spans="1:6" x14ac:dyDescent="0.25">
      <c r="A17" s="95" t="s">
        <v>11</v>
      </c>
      <c r="B17" s="148">
        <f>SUM(B18:B24)</f>
        <v>100</v>
      </c>
      <c r="C17" s="149">
        <f>SUM(C18:C24)</f>
        <v>100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149">
        <v>0</v>
      </c>
      <c r="C18" s="149">
        <v>0</v>
      </c>
      <c r="D18" s="101" t="s">
        <v>63</v>
      </c>
      <c r="E18" s="149">
        <v>0</v>
      </c>
      <c r="F18" s="148">
        <v>0</v>
      </c>
    </row>
    <row r="19" spans="1:6" x14ac:dyDescent="0.25">
      <c r="A19" s="97" t="s">
        <v>13</v>
      </c>
      <c r="B19" s="148">
        <v>0</v>
      </c>
      <c r="C19" s="149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8">
        <v>100</v>
      </c>
      <c r="C20" s="148">
        <v>100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148">
        <v>0</v>
      </c>
      <c r="C21" s="149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149">
        <f>SUM(B26:B30)</f>
        <v>0</v>
      </c>
      <c r="C25" s="148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149">
        <v>0</v>
      </c>
      <c r="C26" s="148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149">
        <v>0</v>
      </c>
      <c r="C29" s="148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/>
      <c r="C37" s="60"/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149">
        <f>SUM(B39:B40)</f>
        <v>0</v>
      </c>
      <c r="C38" s="148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49">
        <v>0</v>
      </c>
      <c r="C39" s="148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v>0</v>
      </c>
      <c r="F42" s="60"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0">
        <f>B9+B17+B25+B31+B38+B41</f>
        <v>385452.16999999993</v>
      </c>
      <c r="C47" s="151">
        <f>C9+C17+C25+C31+C38+C41</f>
        <v>385452.16999999993</v>
      </c>
      <c r="D47" s="99" t="s">
        <v>91</v>
      </c>
      <c r="E47" s="150">
        <f>E9+E19+E23+E26+E27+E31+E38+E42</f>
        <v>317862.84999999998</v>
      </c>
      <c r="F47" s="151">
        <f>F9+F19+F23+F26+F27+F31+F38+F42</f>
        <v>317862.84999999998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9">
        <v>0</v>
      </c>
      <c r="C50" s="148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/>
      <c r="F51" s="60"/>
    </row>
    <row r="52" spans="1:6" x14ac:dyDescent="0.25">
      <c r="A52" s="95" t="s">
        <v>43</v>
      </c>
      <c r="B52" s="149">
        <v>0</v>
      </c>
      <c r="C52" s="148">
        <v>0</v>
      </c>
      <c r="D52" s="100" t="s">
        <v>95</v>
      </c>
      <c r="E52" s="60"/>
      <c r="F52" s="60"/>
    </row>
    <row r="53" spans="1:6" x14ac:dyDescent="0.25">
      <c r="A53" s="95" t="s">
        <v>44</v>
      </c>
      <c r="B53" s="149">
        <v>3190989.97</v>
      </c>
      <c r="C53" s="149">
        <v>3190989.97</v>
      </c>
      <c r="D53" s="100" t="s">
        <v>96</v>
      </c>
      <c r="E53" s="60"/>
      <c r="F53" s="60"/>
    </row>
    <row r="54" spans="1:6" x14ac:dyDescent="0.25">
      <c r="A54" s="95" t="s">
        <v>45</v>
      </c>
      <c r="B54" s="149">
        <v>33635.94</v>
      </c>
      <c r="C54" s="149">
        <v>33635.94</v>
      </c>
      <c r="D54" s="100" t="s">
        <v>97</v>
      </c>
      <c r="E54" s="60"/>
      <c r="F54" s="60"/>
    </row>
    <row r="55" spans="1:6" x14ac:dyDescent="0.25">
      <c r="A55" s="95" t="s">
        <v>46</v>
      </c>
      <c r="B55" s="149">
        <v>-2443204.3199999998</v>
      </c>
      <c r="C55" s="149">
        <v>-2443204.3199999998</v>
      </c>
      <c r="D55" s="37" t="s">
        <v>98</v>
      </c>
      <c r="E55" s="60"/>
      <c r="F55" s="60"/>
    </row>
    <row r="56" spans="1:6" x14ac:dyDescent="0.25">
      <c r="A56" s="95" t="s">
        <v>47</v>
      </c>
      <c r="B56" s="149">
        <v>0</v>
      </c>
      <c r="C56" s="148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150">
        <f>E47+E57</f>
        <v>317862.84999999998</v>
      </c>
      <c r="F59" s="151">
        <f>F47+F57</f>
        <v>317862.84999999998</v>
      </c>
    </row>
    <row r="60" spans="1:6" x14ac:dyDescent="0.25">
      <c r="A60" s="55" t="s">
        <v>50</v>
      </c>
      <c r="B60" s="150">
        <f>SUM(B50:B58)</f>
        <v>781421.59000000032</v>
      </c>
      <c r="C60" s="151">
        <f>SUM(C50:C58)</f>
        <v>781421.59000000032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150">
        <f>SUM(B47+B60)</f>
        <v>1166873.7600000002</v>
      </c>
      <c r="C62" s="151">
        <f>SUM(C47+C60)</f>
        <v>1166873.7600000002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149">
        <f>SUM(E64:E66)</f>
        <v>0</v>
      </c>
      <c r="F63" s="148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77">
        <v>0</v>
      </c>
      <c r="F64" s="77">
        <v>0</v>
      </c>
    </row>
    <row r="65" spans="1:6" x14ac:dyDescent="0.25">
      <c r="A65" s="54"/>
      <c r="B65" s="54"/>
      <c r="C65" s="54"/>
      <c r="D65" s="41" t="s">
        <v>104</v>
      </c>
      <c r="E65" s="149">
        <v>0</v>
      </c>
      <c r="F65" s="148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149">
        <f>SUM(E69:E73)</f>
        <v>849010.91</v>
      </c>
      <c r="F68" s="148">
        <f>SUM(F69:F73)</f>
        <v>849010.91</v>
      </c>
    </row>
    <row r="69" spans="1:6" x14ac:dyDescent="0.25">
      <c r="A69" s="12"/>
      <c r="B69" s="54"/>
      <c r="C69" s="54"/>
      <c r="D69" s="103" t="s">
        <v>107</v>
      </c>
      <c r="E69" s="149">
        <v>0</v>
      </c>
      <c r="F69" s="148">
        <v>-727934.84</v>
      </c>
    </row>
    <row r="70" spans="1:6" x14ac:dyDescent="0.25">
      <c r="A70" s="12"/>
      <c r="B70" s="54"/>
      <c r="C70" s="54"/>
      <c r="D70" s="103" t="s">
        <v>108</v>
      </c>
      <c r="E70" s="149">
        <v>849010.91</v>
      </c>
      <c r="F70" s="148">
        <v>1576945.75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149">
        <v>0</v>
      </c>
      <c r="F73" s="148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150">
        <f>E63+E68+E75</f>
        <v>849010.91</v>
      </c>
      <c r="F79" s="151">
        <f>F63+F68+F75</f>
        <v>849010.91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150">
        <f>E59+E79</f>
        <v>1166873.76</v>
      </c>
      <c r="F81" s="151">
        <f>F59+F79</f>
        <v>1166873.76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385352.16999999993</v>
      </c>
      <c r="Q4" s="18">
        <f>'Formato 1'!C9</f>
        <v>385352.16999999993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25756</v>
      </c>
      <c r="Q5" s="18">
        <f>'Formato 1'!C10</f>
        <v>25756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612474.84</v>
      </c>
      <c r="Q7" s="18">
        <f>'Formato 1'!C12</f>
        <v>612474.84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-252878.67</v>
      </c>
      <c r="Q8" s="18">
        <f>'Formato 1'!C13</f>
        <v>-252878.67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100</v>
      </c>
      <c r="Q12" s="18">
        <f>'Formato 1'!C17</f>
        <v>100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100</v>
      </c>
      <c r="Q15" s="18">
        <f>'Formato 1'!C20</f>
        <v>100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385452.16999999993</v>
      </c>
      <c r="Q42" s="18">
        <f>'Formato 1'!C47</f>
        <v>385452.16999999993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3190989.97</v>
      </c>
      <c r="Q47">
        <f>'Formato 1'!C53</f>
        <v>3190989.97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33635.94</v>
      </c>
      <c r="Q48">
        <f>'Formato 1'!C54</f>
        <v>33635.94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-2443204.3199999998</v>
      </c>
      <c r="Q49">
        <f>'Formato 1'!C55</f>
        <v>-2443204.3199999998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781421.59000000032</v>
      </c>
      <c r="Q53">
        <f>'Formato 1'!C60</f>
        <v>781421.59000000032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1166873.7600000002</v>
      </c>
      <c r="Q54">
        <f>'Formato 1'!C62</f>
        <v>1166873.7600000002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317862.84999999998</v>
      </c>
      <c r="Q57">
        <f>'Formato 1'!F9</f>
        <v>317862.84999999998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180044.09</v>
      </c>
      <c r="Q58">
        <f>'Formato 1'!F10</f>
        <v>180044.09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3242.45</v>
      </c>
      <c r="Q59">
        <f>'Formato 1'!F11</f>
        <v>3242.45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134576.31</v>
      </c>
      <c r="Q64">
        <f>'Formato 1'!F16</f>
        <v>134576.31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317862.84999999998</v>
      </c>
      <c r="Q95">
        <f>'Formato 1'!F47</f>
        <v>317862.84999999998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317862.84999999998</v>
      </c>
      <c r="Q104">
        <f>'Formato 1'!F59</f>
        <v>317862.84999999998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849010.91</v>
      </c>
      <c r="Q110">
        <f>'Formato 1'!F68</f>
        <v>849010.91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0</v>
      </c>
      <c r="Q111">
        <f>'Formato 1'!F69</f>
        <v>-727934.84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849010.91</v>
      </c>
      <c r="Q112">
        <f>'Formato 1'!F70</f>
        <v>1576945.75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849010.91</v>
      </c>
      <c r="Q119">
        <f>'Formato 1'!F79</f>
        <v>849010.91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1166873.76</v>
      </c>
      <c r="Q120">
        <f>'Formato 1'!F81</f>
        <v>1166873.76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87" t="s">
        <v>544</v>
      </c>
      <c r="B1" s="187"/>
      <c r="C1" s="187"/>
      <c r="D1" s="187"/>
      <c r="E1" s="187"/>
      <c r="F1" s="187"/>
      <c r="G1" s="187"/>
      <c r="H1" s="187"/>
    </row>
    <row r="2" spans="1:9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4"/>
      <c r="H2" s="175"/>
    </row>
    <row r="3" spans="1:9" x14ac:dyDescent="0.25">
      <c r="A3" s="176" t="s">
        <v>120</v>
      </c>
      <c r="B3" s="177"/>
      <c r="C3" s="177"/>
      <c r="D3" s="177"/>
      <c r="E3" s="177"/>
      <c r="F3" s="177"/>
      <c r="G3" s="177"/>
      <c r="H3" s="178"/>
    </row>
    <row r="4" spans="1:9" x14ac:dyDescent="0.25">
      <c r="A4" s="179" t="str">
        <f>PERIODO_INFORME</f>
        <v>Al 31 de diciembre de 2017 y al 30 de marzo de 2018 (b)</v>
      </c>
      <c r="B4" s="180"/>
      <c r="C4" s="180"/>
      <c r="D4" s="180"/>
      <c r="E4" s="180"/>
      <c r="F4" s="180"/>
      <c r="G4" s="180"/>
      <c r="H4" s="181"/>
    </row>
    <row r="5" spans="1:9" x14ac:dyDescent="0.25">
      <c r="A5" s="182" t="s">
        <v>118</v>
      </c>
      <c r="B5" s="183"/>
      <c r="C5" s="183"/>
      <c r="D5" s="183"/>
      <c r="E5" s="183"/>
      <c r="F5" s="183"/>
      <c r="G5" s="183"/>
      <c r="H5" s="184"/>
    </row>
    <row r="6" spans="1:9" ht="45" x14ac:dyDescent="0.2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x14ac:dyDescent="0.2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x14ac:dyDescent="0.2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152">
        <v>317862.84999999998</v>
      </c>
      <c r="C18" s="131"/>
      <c r="D18" s="131"/>
      <c r="E18" s="131"/>
      <c r="F18" s="152">
        <v>317862.84999999998</v>
      </c>
      <c r="G18" s="131"/>
      <c r="H18" s="131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152">
        <f>+B18</f>
        <v>317862.84999999998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152">
        <f t="shared" si="3"/>
        <v>317862.84999999998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86" t="s">
        <v>3300</v>
      </c>
      <c r="B33" s="186"/>
      <c r="C33" s="186"/>
      <c r="D33" s="186"/>
      <c r="E33" s="186"/>
      <c r="F33" s="186"/>
      <c r="G33" s="186"/>
      <c r="H33" s="186"/>
    </row>
    <row r="34" spans="1:8" ht="12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2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2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2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317862.84999999998</v>
      </c>
      <c r="Q12" s="18"/>
      <c r="R12" s="18"/>
      <c r="S12" s="18"/>
      <c r="T12" s="18">
        <f>'Formato 2'!F18</f>
        <v>317862.84999999998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317862.84999999998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317862.84999999998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L21"/>
  <sheetViews>
    <sheetView showGridLines="0" zoomScale="90" zoomScaleNormal="90" workbookViewId="0">
      <selection activeCell="F15" sqref="F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85" t="s">
        <v>543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11"/>
    </row>
    <row r="2" spans="1:12" x14ac:dyDescent="0.25">
      <c r="A2" s="173" t="str">
        <f>ENTE_PUBLICO_A</f>
        <v>FIDEICOMISO PROMOCIÓN JUVENIL, Gobierno del Estado de Guanajuato (a)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2" x14ac:dyDescent="0.25">
      <c r="A3" s="176" t="s">
        <v>146</v>
      </c>
      <c r="B3" s="177"/>
      <c r="C3" s="177"/>
      <c r="D3" s="177"/>
      <c r="E3" s="177"/>
      <c r="F3" s="177"/>
      <c r="G3" s="177"/>
      <c r="H3" s="177"/>
      <c r="I3" s="177"/>
      <c r="J3" s="177"/>
      <c r="K3" s="178"/>
    </row>
    <row r="4" spans="1:12" x14ac:dyDescent="0.25">
      <c r="A4" s="179" t="str">
        <f>TRIMESTRE</f>
        <v>Del 1 de enero al 30 de marzo de 2018 (b)</v>
      </c>
      <c r="B4" s="180"/>
      <c r="C4" s="180"/>
      <c r="D4" s="180"/>
      <c r="E4" s="180"/>
      <c r="F4" s="180"/>
      <c r="G4" s="180"/>
      <c r="H4" s="180"/>
      <c r="I4" s="180"/>
      <c r="J4" s="180"/>
      <c r="K4" s="181"/>
    </row>
    <row r="5" spans="1:12" x14ac:dyDescent="0.25">
      <c r="A5" s="176" t="s">
        <v>118</v>
      </c>
      <c r="B5" s="177"/>
      <c r="C5" s="177"/>
      <c r="D5" s="177"/>
      <c r="E5" s="177"/>
      <c r="F5" s="177"/>
      <c r="G5" s="177"/>
      <c r="H5" s="177"/>
      <c r="I5" s="177"/>
      <c r="J5" s="177"/>
      <c r="K5" s="17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marzo de 2018 (k)</v>
      </c>
      <c r="J6" s="130" t="str">
        <f>MONTO2</f>
        <v>Monto pagado de la inversión actualizado al 30 de marzo de 2018 (l)</v>
      </c>
      <c r="K6" s="130" t="str">
        <f>SALDO_PENDIENTE</f>
        <v>Saldo pendiente por pagar de la inversión al 30 de marzo de 2018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x14ac:dyDescent="0.2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x14ac:dyDescent="0.2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x14ac:dyDescent="0.2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x14ac:dyDescent="0.2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x14ac:dyDescent="0.2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x14ac:dyDescent="0.2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Leon Joven</cp:lastModifiedBy>
  <cp:lastPrinted>2018-05-11T17:12:45Z</cp:lastPrinted>
  <dcterms:created xsi:type="dcterms:W3CDTF">2017-01-19T17:59:06Z</dcterms:created>
  <dcterms:modified xsi:type="dcterms:W3CDTF">2018-05-18T17:30:04Z</dcterms:modified>
</cp:coreProperties>
</file>